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embeddings/oleObject3.bin" ContentType="application/vnd.openxmlformats-officedocument.oleObject"/>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20" yWindow="60" windowWidth="16230" windowHeight="10800" activeTab="1"/>
  </bookViews>
  <sheets>
    <sheet name="Description" sheetId="8" r:id="rId1"/>
    <sheet name="Calculator" sheetId="7" r:id="rId2"/>
    <sheet name="Copyright Info" sheetId="4" r:id="rId3"/>
    <sheet name="Copyright Info (2)" sheetId="5" state="veryHidden" r:id="rId4"/>
  </sheets>
  <definedNames>
    <definedName name="Bond_Price">Calculator!$B$1</definedName>
    <definedName name="Convexity">Calculator!$B$10</definedName>
    <definedName name="Duration">Calculator!$B$8</definedName>
    <definedName name="Mod_Duration">Calculator!$B$9</definedName>
    <definedName name="Predicted_Change">Calculator!$F$6</definedName>
    <definedName name="Yield_Change">Calculator!$F$1</definedName>
  </definedNames>
  <calcPr calcId="125725"/>
</workbook>
</file>

<file path=xl/calcChain.xml><?xml version="1.0" encoding="utf-8"?>
<calcChain xmlns="http://schemas.openxmlformats.org/spreadsheetml/2006/main">
  <c r="A14" i="7"/>
  <c r="B14" s="1"/>
  <c r="C6"/>
  <c r="C5"/>
  <c r="C4"/>
  <c r="C3"/>
  <c r="C2"/>
  <c r="B1"/>
  <c r="B13" s="1"/>
  <c r="A15" l="1"/>
  <c r="B15" s="1"/>
  <c r="C15" s="1"/>
  <c r="C1"/>
  <c r="F8" s="1"/>
  <c r="C14"/>
  <c r="D14" s="1"/>
  <c r="E15"/>
  <c r="F2"/>
  <c r="G2" s="1"/>
  <c r="E14" l="1"/>
  <c r="D15"/>
  <c r="A16"/>
  <c r="A17" l="1"/>
  <c r="B16"/>
  <c r="C16" s="1"/>
  <c r="E16" s="1"/>
  <c r="A18" l="1"/>
  <c r="B17"/>
  <c r="D16"/>
  <c r="A19" l="1"/>
  <c r="B18"/>
  <c r="D17"/>
  <c r="C17"/>
  <c r="E17"/>
  <c r="B19" l="1"/>
  <c r="A20"/>
  <c r="C18"/>
  <c r="E18" s="1"/>
  <c r="D19" l="1"/>
  <c r="C19"/>
  <c r="E19" s="1"/>
  <c r="D18"/>
  <c r="B20"/>
  <c r="A21"/>
  <c r="B21" l="1"/>
  <c r="A22"/>
  <c r="D20"/>
  <c r="C20"/>
  <c r="E20" s="1"/>
  <c r="C21" l="1"/>
  <c r="D21" s="1"/>
  <c r="E21"/>
  <c r="A23"/>
  <c r="B22"/>
  <c r="B23" l="1"/>
  <c r="A24"/>
  <c r="C22"/>
  <c r="E22" s="1"/>
  <c r="C23" l="1"/>
  <c r="D23" s="1"/>
  <c r="E23"/>
  <c r="A25"/>
  <c r="B24"/>
  <c r="D22"/>
  <c r="B25" l="1"/>
  <c r="A26"/>
  <c r="C24"/>
  <c r="E24" s="1"/>
  <c r="C25" l="1"/>
  <c r="E25" s="1"/>
  <c r="B26"/>
  <c r="A27"/>
  <c r="D24"/>
  <c r="C26" l="1"/>
  <c r="E26" s="1"/>
  <c r="D26"/>
  <c r="D25"/>
  <c r="A28"/>
  <c r="B27"/>
  <c r="C27" l="1"/>
  <c r="D27" s="1"/>
  <c r="B28"/>
  <c r="A29"/>
  <c r="C28" l="1"/>
  <c r="D28" s="1"/>
  <c r="E27"/>
  <c r="B29"/>
  <c r="A30"/>
  <c r="B30" l="1"/>
  <c r="A31"/>
  <c r="C29"/>
  <c r="E29" s="1"/>
  <c r="E28"/>
  <c r="C30" l="1"/>
  <c r="E30" s="1"/>
  <c r="B31"/>
  <c r="A32"/>
  <c r="D29"/>
  <c r="C31" l="1"/>
  <c r="D31" s="1"/>
  <c r="E31"/>
  <c r="B32"/>
  <c r="A33"/>
  <c r="D30"/>
  <c r="E32" l="1"/>
  <c r="C32"/>
  <c r="D32" s="1"/>
  <c r="B33"/>
  <c r="A34"/>
  <c r="C33" l="1"/>
  <c r="D33" s="1"/>
  <c r="E33"/>
  <c r="B34"/>
  <c r="A35"/>
  <c r="C34" l="1"/>
  <c r="E34" s="1"/>
  <c r="D34"/>
  <c r="B35"/>
  <c r="A36"/>
  <c r="D35" l="1"/>
  <c r="C35"/>
  <c r="E35"/>
  <c r="B36"/>
  <c r="A37"/>
  <c r="B37" l="1"/>
  <c r="A38"/>
  <c r="E36"/>
  <c r="D36"/>
  <c r="C36"/>
  <c r="C37" l="1"/>
  <c r="E37" s="1"/>
  <c r="D37"/>
  <c r="A39"/>
  <c r="B38"/>
  <c r="B39" l="1"/>
  <c r="A40"/>
  <c r="C38"/>
  <c r="D38" s="1"/>
  <c r="E38"/>
  <c r="C39" l="1"/>
  <c r="D39" s="1"/>
  <c r="E39"/>
  <c r="B40"/>
  <c r="A41"/>
  <c r="C40" l="1"/>
  <c r="D40" s="1"/>
  <c r="E40"/>
  <c r="B41"/>
  <c r="A42"/>
  <c r="C41" l="1"/>
  <c r="E41" s="1"/>
  <c r="D41"/>
  <c r="A43"/>
  <c r="B42"/>
  <c r="B43" l="1"/>
  <c r="A44"/>
  <c r="E42"/>
  <c r="C42"/>
  <c r="D42" s="1"/>
  <c r="C43" l="1"/>
  <c r="D43" s="1"/>
  <c r="E43"/>
  <c r="B44"/>
  <c r="A45"/>
  <c r="E44" l="1"/>
  <c r="C44"/>
  <c r="D44" s="1"/>
  <c r="B45"/>
  <c r="A46"/>
  <c r="D45" l="1"/>
  <c r="C45"/>
  <c r="E45" s="1"/>
  <c r="A47"/>
  <c r="B46"/>
  <c r="A48" l="1"/>
  <c r="B47"/>
  <c r="C46"/>
  <c r="E46" s="1"/>
  <c r="D46"/>
  <c r="B48" l="1"/>
  <c r="A49"/>
  <c r="D47"/>
  <c r="C47"/>
  <c r="E47"/>
  <c r="E48" l="1"/>
  <c r="C48"/>
  <c r="D48" s="1"/>
  <c r="B49"/>
  <c r="A50"/>
  <c r="C49" l="1"/>
  <c r="D49" s="1"/>
  <c r="E49"/>
  <c r="B50"/>
  <c r="A51"/>
  <c r="C50" l="1"/>
  <c r="E50" s="1"/>
  <c r="D50"/>
  <c r="B51"/>
  <c r="A52"/>
  <c r="D51" l="1"/>
  <c r="C51"/>
  <c r="E51"/>
  <c r="B52"/>
  <c r="A53"/>
  <c r="B53" l="1"/>
  <c r="A54"/>
  <c r="C52"/>
  <c r="D52" s="1"/>
  <c r="E52"/>
  <c r="C53" l="1"/>
  <c r="E53" s="1"/>
  <c r="D53"/>
  <c r="A55"/>
  <c r="B54"/>
  <c r="B55" l="1"/>
  <c r="A56"/>
  <c r="E54"/>
  <c r="B10" s="1"/>
  <c r="F5" s="1"/>
  <c r="G5" s="1"/>
  <c r="C54"/>
  <c r="D54"/>
  <c r="B8" s="1"/>
  <c r="B9" s="1"/>
  <c r="F4" s="1"/>
  <c r="E55" l="1"/>
  <c r="D55"/>
  <c r="C55"/>
  <c r="B56"/>
  <c r="A57"/>
  <c r="G4"/>
  <c r="F6"/>
  <c r="B57" l="1"/>
  <c r="A58"/>
  <c r="G6"/>
  <c r="F9"/>
  <c r="D56"/>
  <c r="C56"/>
  <c r="E56"/>
  <c r="D57" l="1"/>
  <c r="C57"/>
  <c r="E57"/>
  <c r="A59"/>
  <c r="B58"/>
  <c r="G10"/>
  <c r="F10"/>
  <c r="C58" l="1"/>
  <c r="E58"/>
  <c r="D58"/>
  <c r="A60"/>
  <c r="B59"/>
  <c r="E59" l="1"/>
  <c r="D59"/>
  <c r="C59"/>
  <c r="A61"/>
  <c r="B60"/>
  <c r="E60" l="1"/>
  <c r="D60"/>
  <c r="C60"/>
  <c r="A62"/>
  <c r="B61"/>
  <c r="E61" l="1"/>
  <c r="D61"/>
  <c r="C61"/>
  <c r="B62"/>
  <c r="A63"/>
  <c r="B63" l="1"/>
  <c r="A64"/>
  <c r="D62"/>
  <c r="C62"/>
  <c r="E62"/>
  <c r="C63" l="1"/>
  <c r="E63"/>
  <c r="D63"/>
  <c r="B64"/>
  <c r="A65"/>
  <c r="B65" l="1"/>
  <c r="A66"/>
  <c r="C64"/>
  <c r="E64"/>
  <c r="D64"/>
  <c r="E65" l="1"/>
  <c r="D65"/>
  <c r="C65"/>
  <c r="B66"/>
  <c r="A67"/>
  <c r="B67" l="1"/>
  <c r="A68"/>
  <c r="D66"/>
  <c r="C66"/>
  <c r="E66"/>
  <c r="E67" l="1"/>
  <c r="D67"/>
  <c r="C67"/>
  <c r="B68"/>
  <c r="A69"/>
  <c r="B69" l="1"/>
  <c r="A70"/>
  <c r="C68"/>
  <c r="E68"/>
  <c r="D68"/>
  <c r="E69" l="1"/>
  <c r="D69"/>
  <c r="C69"/>
  <c r="B70"/>
  <c r="A71"/>
  <c r="B71" l="1"/>
  <c r="A72"/>
  <c r="D70"/>
  <c r="E70"/>
  <c r="C70"/>
  <c r="D71" l="1"/>
  <c r="C71"/>
  <c r="E71"/>
  <c r="B72"/>
  <c r="A73"/>
  <c r="B73" l="1"/>
  <c r="A74"/>
  <c r="C72"/>
  <c r="E72"/>
  <c r="D72"/>
  <c r="E73" l="1"/>
  <c r="D73"/>
  <c r="C73"/>
  <c r="B74"/>
  <c r="A75"/>
  <c r="B75" l="1"/>
  <c r="A76"/>
  <c r="D74"/>
  <c r="C74"/>
  <c r="E74"/>
  <c r="C75" l="1"/>
  <c r="D75"/>
  <c r="E75"/>
  <c r="B76"/>
  <c r="A77"/>
  <c r="B77" l="1"/>
  <c r="A78"/>
  <c r="C76"/>
  <c r="E76"/>
  <c r="D76"/>
  <c r="E77" l="1"/>
  <c r="D77"/>
  <c r="C77"/>
  <c r="B78"/>
  <c r="A79"/>
  <c r="B79" l="1"/>
  <c r="A80"/>
  <c r="E78"/>
  <c r="D78"/>
  <c r="C78"/>
  <c r="C79" l="1"/>
  <c r="D79"/>
  <c r="E79"/>
  <c r="B80"/>
  <c r="A81"/>
  <c r="B81" l="1"/>
  <c r="A82"/>
  <c r="C80"/>
  <c r="E80"/>
  <c r="D80"/>
  <c r="E81" l="1"/>
  <c r="D81"/>
  <c r="C81"/>
  <c r="B82"/>
  <c r="A83"/>
  <c r="B83" l="1"/>
  <c r="A84"/>
  <c r="D82"/>
  <c r="C82"/>
  <c r="E82"/>
  <c r="C83" l="1"/>
  <c r="E83"/>
  <c r="D83"/>
  <c r="B84"/>
  <c r="A85"/>
  <c r="A86" l="1"/>
  <c r="B85"/>
  <c r="C84"/>
  <c r="E84"/>
  <c r="D84"/>
  <c r="B86" l="1"/>
  <c r="A87"/>
  <c r="E85"/>
  <c r="C85"/>
  <c r="D85"/>
  <c r="D86" l="1"/>
  <c r="C86"/>
  <c r="E86"/>
  <c r="A88"/>
  <c r="B87"/>
  <c r="C87" l="1"/>
  <c r="E87"/>
  <c r="D87"/>
  <c r="B88"/>
  <c r="A89"/>
  <c r="B89" l="1"/>
  <c r="A90"/>
  <c r="C88"/>
  <c r="E88"/>
  <c r="D88"/>
  <c r="E89" l="1"/>
  <c r="D89"/>
  <c r="C89"/>
  <c r="B90"/>
  <c r="A91"/>
  <c r="B91" l="1"/>
  <c r="A92"/>
  <c r="D90"/>
  <c r="E90"/>
  <c r="C90"/>
  <c r="C91" l="1"/>
  <c r="E91"/>
  <c r="D91"/>
  <c r="B92"/>
  <c r="A93"/>
  <c r="B93" l="1"/>
  <c r="A94"/>
  <c r="C92"/>
  <c r="E92"/>
  <c r="D92"/>
  <c r="E93" l="1"/>
  <c r="D93"/>
  <c r="C93"/>
  <c r="B94"/>
  <c r="A95"/>
  <c r="B95" l="1"/>
  <c r="A96"/>
  <c r="D94"/>
  <c r="E94"/>
  <c r="C94"/>
  <c r="C95" l="1"/>
  <c r="E95"/>
  <c r="D95"/>
  <c r="B96"/>
  <c r="A97"/>
  <c r="B97" l="1"/>
  <c r="A98"/>
  <c r="C96"/>
  <c r="E96"/>
  <c r="D96"/>
  <c r="D97" l="1"/>
  <c r="C97"/>
  <c r="E97"/>
  <c r="B98"/>
  <c r="A99"/>
  <c r="B99" l="1"/>
  <c r="A100"/>
  <c r="C98"/>
  <c r="E98"/>
  <c r="D98"/>
  <c r="E99" l="1"/>
  <c r="D99"/>
  <c r="C99"/>
  <c r="B100"/>
  <c r="A101"/>
  <c r="B101" l="1"/>
  <c r="A102"/>
  <c r="E100"/>
  <c r="D100"/>
  <c r="C100"/>
  <c r="D101" l="1"/>
  <c r="C101"/>
  <c r="E101"/>
  <c r="A103"/>
  <c r="B102"/>
  <c r="C102" l="1"/>
  <c r="D102"/>
  <c r="E102"/>
  <c r="B103"/>
  <c r="A104"/>
  <c r="B104" l="1"/>
  <c r="A105"/>
  <c r="E103"/>
  <c r="D103"/>
  <c r="C103"/>
  <c r="E104" l="1"/>
  <c r="D104"/>
  <c r="C104"/>
  <c r="B105"/>
  <c r="A106"/>
  <c r="B106" l="1"/>
  <c r="A107"/>
  <c r="D105"/>
  <c r="C105"/>
  <c r="E105"/>
  <c r="C106" l="1"/>
  <c r="E106"/>
  <c r="D106"/>
  <c r="B107"/>
  <c r="A108"/>
  <c r="B108" l="1"/>
  <c r="A109"/>
  <c r="E107"/>
  <c r="D107"/>
  <c r="C107"/>
  <c r="E108" l="1"/>
  <c r="D108"/>
  <c r="C108"/>
  <c r="A110"/>
  <c r="B109"/>
  <c r="D109" l="1"/>
  <c r="C109"/>
  <c r="E109"/>
  <c r="B110"/>
  <c r="A111"/>
  <c r="A112" l="1"/>
  <c r="B111"/>
  <c r="D110"/>
  <c r="C110"/>
  <c r="E110"/>
  <c r="B112" l="1"/>
  <c r="A113"/>
  <c r="E111"/>
  <c r="D111"/>
  <c r="C111"/>
  <c r="E112" l="1"/>
  <c r="D112"/>
  <c r="C112"/>
  <c r="B113"/>
  <c r="A114"/>
  <c r="B114" l="1"/>
  <c r="A115"/>
  <c r="D113"/>
  <c r="C113"/>
  <c r="E113"/>
  <c r="C114" l="1"/>
  <c r="E114"/>
  <c r="D114"/>
  <c r="B115"/>
  <c r="A116"/>
  <c r="B116" l="1"/>
  <c r="A117"/>
  <c r="E115"/>
  <c r="D115"/>
  <c r="C115"/>
  <c r="E116" l="1"/>
  <c r="D116"/>
  <c r="C116"/>
  <c r="B117"/>
  <c r="A118"/>
  <c r="B118" l="1"/>
  <c r="A119"/>
  <c r="D117"/>
  <c r="E117"/>
  <c r="C117"/>
  <c r="C118" l="1"/>
  <c r="E118"/>
  <c r="D118"/>
  <c r="B119"/>
  <c r="A120"/>
  <c r="B120" l="1"/>
  <c r="A121"/>
  <c r="E119"/>
  <c r="D119"/>
  <c r="C119"/>
  <c r="E120" l="1"/>
  <c r="D120"/>
  <c r="C120"/>
  <c r="B121"/>
  <c r="A122"/>
  <c r="B122" l="1"/>
  <c r="A123"/>
  <c r="D121"/>
  <c r="C121"/>
  <c r="E121"/>
  <c r="C122" l="1"/>
  <c r="E122"/>
  <c r="D122"/>
  <c r="B123"/>
  <c r="A124"/>
  <c r="B124" l="1"/>
  <c r="A125"/>
  <c r="E123"/>
  <c r="D123"/>
  <c r="C123"/>
  <c r="E124" l="1"/>
  <c r="D124"/>
  <c r="C124"/>
  <c r="B125"/>
  <c r="A126"/>
  <c r="A127" l="1"/>
  <c r="B126"/>
  <c r="D125"/>
  <c r="C125"/>
  <c r="E125"/>
  <c r="B127" l="1"/>
  <c r="A128"/>
  <c r="C126"/>
  <c r="E126"/>
  <c r="D126"/>
  <c r="E127" l="1"/>
  <c r="D127"/>
  <c r="C127"/>
  <c r="B128"/>
  <c r="A129"/>
  <c r="B129" l="1"/>
  <c r="A130"/>
  <c r="E128"/>
  <c r="D128"/>
  <c r="C128"/>
  <c r="D129" l="1"/>
  <c r="C129"/>
  <c r="E129"/>
  <c r="B130"/>
  <c r="A131"/>
  <c r="B131" l="1"/>
  <c r="A132"/>
  <c r="C130"/>
  <c r="E130"/>
  <c r="D130"/>
  <c r="E131" l="1"/>
  <c r="D131"/>
  <c r="C131"/>
  <c r="A133"/>
  <c r="B132"/>
  <c r="E132" l="1"/>
  <c r="D132"/>
  <c r="C132"/>
  <c r="B133"/>
  <c r="A134"/>
  <c r="B134" l="1"/>
  <c r="A135"/>
  <c r="D133"/>
  <c r="C133"/>
  <c r="E133"/>
  <c r="C134" l="1"/>
  <c r="E134"/>
  <c r="D134"/>
  <c r="B135"/>
  <c r="A136"/>
  <c r="B136" l="1"/>
  <c r="A137"/>
  <c r="E135"/>
  <c r="D135"/>
  <c r="C135"/>
  <c r="E136" l="1"/>
  <c r="D136"/>
  <c r="C136"/>
  <c r="B137"/>
  <c r="A138"/>
  <c r="B138" l="1"/>
  <c r="A139"/>
  <c r="D137"/>
  <c r="C137"/>
  <c r="E137"/>
  <c r="C138" l="1"/>
  <c r="E138"/>
  <c r="D138"/>
  <c r="B139"/>
  <c r="A140"/>
  <c r="B140" l="1"/>
  <c r="A141"/>
  <c r="E139"/>
  <c r="D139"/>
  <c r="C139"/>
  <c r="C140" l="1"/>
  <c r="E140"/>
  <c r="D140"/>
  <c r="B141"/>
  <c r="A142"/>
  <c r="B142" l="1"/>
  <c r="A143"/>
  <c r="D141"/>
  <c r="C141"/>
  <c r="E141"/>
  <c r="C142" l="1"/>
  <c r="E142"/>
  <c r="D142"/>
  <c r="A144"/>
  <c r="B143"/>
  <c r="E143" l="1"/>
  <c r="D143"/>
  <c r="C143"/>
  <c r="B144"/>
  <c r="A145"/>
  <c r="B145" l="1"/>
  <c r="A146"/>
  <c r="E144"/>
  <c r="D144"/>
  <c r="C144"/>
  <c r="D145" l="1"/>
  <c r="C145"/>
  <c r="E145"/>
  <c r="B146"/>
  <c r="A147"/>
  <c r="A148" l="1"/>
  <c r="B147"/>
  <c r="C146"/>
  <c r="E146"/>
  <c r="D146"/>
  <c r="B148" l="1"/>
  <c r="A149"/>
  <c r="E147"/>
  <c r="D147"/>
  <c r="C147"/>
  <c r="E148" l="1"/>
  <c r="D148"/>
  <c r="C148"/>
  <c r="B149"/>
  <c r="A150"/>
  <c r="B150" l="1"/>
  <c r="A151"/>
  <c r="D149"/>
  <c r="C149"/>
  <c r="E149"/>
  <c r="C150" l="1"/>
  <c r="E150"/>
  <c r="D150"/>
  <c r="B151"/>
  <c r="A152"/>
  <c r="B152" l="1"/>
  <c r="A153"/>
  <c r="E151"/>
  <c r="D151"/>
  <c r="C151"/>
  <c r="E152" l="1"/>
  <c r="D152"/>
  <c r="C152"/>
  <c r="B153"/>
  <c r="A154"/>
  <c r="B154" l="1"/>
  <c r="A155"/>
  <c r="D153"/>
  <c r="C153"/>
  <c r="E153"/>
  <c r="C154" l="1"/>
  <c r="E154"/>
  <c r="D154"/>
  <c r="B155"/>
  <c r="A156"/>
  <c r="B156" l="1"/>
  <c r="A157"/>
  <c r="E155"/>
  <c r="C155"/>
  <c r="D155"/>
  <c r="E156" l="1"/>
  <c r="D156"/>
  <c r="C156"/>
  <c r="B157"/>
  <c r="A158"/>
  <c r="A159" l="1"/>
  <c r="B158"/>
  <c r="D157"/>
  <c r="C157"/>
  <c r="E157"/>
  <c r="B159" l="1"/>
  <c r="A160"/>
  <c r="C158"/>
  <c r="E158"/>
  <c r="D158"/>
  <c r="E159" l="1"/>
  <c r="D159"/>
  <c r="C159"/>
  <c r="B160"/>
  <c r="A161"/>
  <c r="B161" l="1"/>
  <c r="A162"/>
  <c r="E160"/>
  <c r="D160"/>
  <c r="C160"/>
  <c r="D161" l="1"/>
  <c r="C161"/>
  <c r="E161"/>
  <c r="B162"/>
  <c r="A163"/>
  <c r="A164" l="1"/>
  <c r="B163"/>
  <c r="C162"/>
  <c r="E162"/>
  <c r="D162"/>
  <c r="B164" l="1"/>
  <c r="A165"/>
  <c r="E163"/>
  <c r="D163"/>
  <c r="C163"/>
  <c r="E164" l="1"/>
  <c r="D164"/>
  <c r="C164"/>
  <c r="B165"/>
  <c r="A166"/>
  <c r="B166" l="1"/>
  <c r="A167"/>
  <c r="D165"/>
  <c r="C165"/>
  <c r="E165"/>
  <c r="C166" l="1"/>
  <c r="D166"/>
  <c r="E166"/>
  <c r="B167"/>
  <c r="A168"/>
  <c r="B168" l="1"/>
  <c r="A169"/>
  <c r="E167"/>
  <c r="D167"/>
  <c r="C167"/>
  <c r="E168" l="1"/>
  <c r="D168"/>
  <c r="C168"/>
  <c r="B169"/>
  <c r="A170"/>
  <c r="A171" l="1"/>
  <c r="B170"/>
  <c r="D169"/>
  <c r="C169"/>
  <c r="E169"/>
  <c r="B171" l="1"/>
  <c r="A172"/>
  <c r="E170"/>
  <c r="D170"/>
  <c r="C170"/>
  <c r="D171" l="1"/>
  <c r="C171"/>
  <c r="E171"/>
  <c r="B172"/>
  <c r="A173"/>
  <c r="A174" l="1"/>
  <c r="B173"/>
  <c r="C172"/>
  <c r="E172"/>
  <c r="D172"/>
  <c r="B174" l="1"/>
  <c r="A175"/>
  <c r="C173"/>
  <c r="E173"/>
  <c r="D173"/>
  <c r="E174" l="1"/>
  <c r="D174"/>
  <c r="C174"/>
  <c r="A176"/>
  <c r="B175"/>
  <c r="D175" l="1"/>
  <c r="E175"/>
  <c r="C175"/>
  <c r="B176"/>
  <c r="A177"/>
  <c r="B177" l="1"/>
  <c r="A178"/>
  <c r="E176"/>
  <c r="D176"/>
  <c r="C176"/>
  <c r="B178" l="1"/>
  <c r="A179"/>
  <c r="E177"/>
  <c r="C177"/>
  <c r="D177"/>
  <c r="E178" l="1"/>
  <c r="D178"/>
  <c r="C178"/>
  <c r="B179"/>
  <c r="A180"/>
  <c r="A181" l="1"/>
  <c r="B180"/>
  <c r="E179"/>
  <c r="D179"/>
  <c r="C179"/>
  <c r="E180" l="1"/>
  <c r="C180"/>
  <c r="D180"/>
  <c r="B181"/>
  <c r="A182"/>
  <c r="B182" l="1"/>
  <c r="A183"/>
  <c r="C181"/>
  <c r="D181"/>
  <c r="E181"/>
  <c r="E182" l="1"/>
  <c r="D182"/>
  <c r="C182"/>
  <c r="B183"/>
  <c r="A184"/>
  <c r="A185" l="1"/>
  <c r="B184"/>
  <c r="D183"/>
  <c r="C183"/>
  <c r="E183"/>
  <c r="B185" l="1"/>
  <c r="A186"/>
  <c r="D184"/>
  <c r="E184"/>
  <c r="C184"/>
  <c r="D185" l="1"/>
  <c r="E185"/>
  <c r="C185"/>
  <c r="A187"/>
  <c r="B186"/>
  <c r="E186" l="1"/>
  <c r="D186"/>
  <c r="C186"/>
  <c r="B187"/>
  <c r="A188"/>
  <c r="B188" l="1"/>
  <c r="A189"/>
  <c r="C187"/>
  <c r="D187"/>
  <c r="E187"/>
  <c r="C188" l="1"/>
  <c r="E188"/>
  <c r="D188"/>
  <c r="A190"/>
  <c r="B189"/>
  <c r="B190" l="1"/>
  <c r="A191"/>
  <c r="C189"/>
  <c r="E189"/>
  <c r="D189"/>
  <c r="E190" l="1"/>
  <c r="D190"/>
  <c r="C190"/>
  <c r="B191"/>
  <c r="A192"/>
  <c r="A193" l="1"/>
  <c r="B192"/>
  <c r="D191"/>
  <c r="C191"/>
  <c r="E191"/>
  <c r="A194" l="1"/>
  <c r="B193"/>
  <c r="E192"/>
  <c r="C192"/>
  <c r="D192"/>
  <c r="B194" l="1"/>
  <c r="A195"/>
  <c r="E193"/>
  <c r="D193"/>
  <c r="C193"/>
  <c r="E194" l="1"/>
  <c r="D194"/>
  <c r="C194"/>
  <c r="A196"/>
  <c r="B195"/>
  <c r="D195" l="1"/>
  <c r="C195"/>
  <c r="E195"/>
  <c r="B196"/>
  <c r="A197"/>
  <c r="B197" l="1"/>
  <c r="A198"/>
  <c r="E196"/>
  <c r="C196"/>
  <c r="D196"/>
  <c r="C197" l="1"/>
  <c r="E197"/>
  <c r="D197"/>
  <c r="B198"/>
  <c r="A199"/>
  <c r="B199" l="1"/>
  <c r="A200"/>
  <c r="C198"/>
  <c r="D198"/>
  <c r="E198"/>
  <c r="A201" l="1"/>
  <c r="B200"/>
  <c r="E199"/>
  <c r="D199"/>
  <c r="C199"/>
  <c r="E200" l="1"/>
  <c r="C200"/>
  <c r="D200"/>
  <c r="A202"/>
  <c r="B201"/>
  <c r="E201" l="1"/>
  <c r="D201"/>
  <c r="C201"/>
  <c r="A203"/>
  <c r="B202"/>
  <c r="C202" l="1"/>
  <c r="E202"/>
  <c r="D202"/>
  <c r="B203"/>
  <c r="A204"/>
  <c r="A205" l="1"/>
  <c r="B204"/>
  <c r="D203"/>
  <c r="C203"/>
  <c r="E203"/>
  <c r="B205" l="1"/>
  <c r="A206"/>
  <c r="E204"/>
  <c r="C204"/>
  <c r="D204"/>
  <c r="B206" l="1"/>
  <c r="A207"/>
  <c r="C205"/>
  <c r="E205"/>
  <c r="D205"/>
  <c r="B207" l="1"/>
  <c r="A208"/>
  <c r="C206"/>
  <c r="E206"/>
  <c r="D206"/>
  <c r="E207" l="1"/>
  <c r="D207"/>
  <c r="C207"/>
  <c r="B208"/>
  <c r="A209"/>
  <c r="B209" l="1"/>
  <c r="A210"/>
  <c r="E208"/>
  <c r="D208"/>
  <c r="C208"/>
  <c r="A211" l="1"/>
  <c r="B210"/>
  <c r="D209"/>
  <c r="E209"/>
  <c r="C209"/>
  <c r="E210" l="1"/>
  <c r="D210"/>
  <c r="C210"/>
  <c r="B211"/>
  <c r="A212"/>
  <c r="B212" l="1"/>
  <c r="A213"/>
  <c r="E211"/>
  <c r="D211"/>
  <c r="C211"/>
  <c r="A214" l="1"/>
  <c r="B213"/>
  <c r="C212"/>
  <c r="E212"/>
  <c r="D212"/>
  <c r="B214" l="1"/>
  <c r="A215"/>
  <c r="C213"/>
  <c r="E213"/>
  <c r="D213"/>
  <c r="E214" l="1"/>
  <c r="D214"/>
  <c r="C214"/>
  <c r="B215"/>
  <c r="A216"/>
  <c r="A217" l="1"/>
  <c r="B216"/>
  <c r="C215"/>
  <c r="E215"/>
  <c r="D215"/>
  <c r="C216" l="1"/>
  <c r="D216"/>
  <c r="E216"/>
  <c r="B217"/>
  <c r="A218"/>
  <c r="B218" l="1"/>
  <c r="A219"/>
  <c r="E217"/>
  <c r="D217"/>
  <c r="C217"/>
  <c r="B219" l="1"/>
  <c r="A220"/>
  <c r="D218"/>
  <c r="C218"/>
  <c r="E218"/>
  <c r="D219" l="1"/>
  <c r="C219"/>
  <c r="E219"/>
  <c r="B220"/>
  <c r="A221"/>
  <c r="A222" l="1"/>
  <c r="B221"/>
  <c r="E220"/>
  <c r="D220"/>
  <c r="C220"/>
  <c r="B222" l="1"/>
  <c r="A223"/>
  <c r="C221"/>
  <c r="D221"/>
  <c r="E221"/>
  <c r="B223" l="1"/>
  <c r="A224"/>
  <c r="D222"/>
  <c r="C222"/>
  <c r="E222"/>
  <c r="A225" l="1"/>
  <c r="B224"/>
  <c r="E223"/>
  <c r="D223"/>
  <c r="C223"/>
  <c r="B225" l="1"/>
  <c r="A226"/>
  <c r="E224"/>
  <c r="D224"/>
  <c r="C224"/>
  <c r="C225" l="1"/>
  <c r="E225"/>
  <c r="D225"/>
  <c r="A227"/>
  <c r="B226"/>
  <c r="D226" l="1"/>
  <c r="C226"/>
  <c r="E226"/>
  <c r="B227"/>
  <c r="A228"/>
  <c r="A229" l="1"/>
  <c r="B228"/>
  <c r="C227"/>
  <c r="D227"/>
  <c r="E227"/>
  <c r="B229" l="1"/>
  <c r="A230"/>
  <c r="C228"/>
  <c r="D228"/>
  <c r="E228"/>
  <c r="C229" l="1"/>
  <c r="D229"/>
  <c r="E229"/>
  <c r="B230"/>
  <c r="A231"/>
  <c r="B231" l="1"/>
  <c r="A232"/>
  <c r="E230"/>
  <c r="D230"/>
  <c r="C230"/>
  <c r="D231" l="1"/>
  <c r="C231"/>
  <c r="E231"/>
  <c r="A233"/>
  <c r="B232"/>
  <c r="E232" l="1"/>
  <c r="C232"/>
  <c r="D232"/>
  <c r="A234"/>
  <c r="B233"/>
  <c r="D233" l="1"/>
  <c r="C233"/>
  <c r="E233"/>
  <c r="B234"/>
  <c r="A235"/>
  <c r="A236" l="1"/>
  <c r="B235"/>
  <c r="E234"/>
  <c r="D234"/>
  <c r="C234"/>
  <c r="C235" l="1"/>
  <c r="D235"/>
  <c r="E235"/>
  <c r="A237"/>
  <c r="B236"/>
  <c r="C236" l="1"/>
  <c r="E236"/>
  <c r="D236"/>
  <c r="A238"/>
  <c r="B237"/>
  <c r="C237" l="1"/>
  <c r="D237"/>
  <c r="E237"/>
  <c r="A239"/>
  <c r="B238"/>
  <c r="D238" l="1"/>
  <c r="C238"/>
  <c r="E238"/>
  <c r="B239"/>
  <c r="A240"/>
  <c r="A241" l="1"/>
  <c r="B240"/>
  <c r="E239"/>
  <c r="D239"/>
  <c r="C239"/>
  <c r="D240" l="1"/>
  <c r="C240"/>
  <c r="E240"/>
  <c r="B241"/>
  <c r="A242"/>
  <c r="B242" l="1"/>
  <c r="A243"/>
  <c r="D241"/>
  <c r="C241"/>
  <c r="E241"/>
  <c r="E242" l="1"/>
  <c r="D242"/>
  <c r="C242"/>
  <c r="B243"/>
  <c r="A244"/>
  <c r="A245" l="1"/>
  <c r="B244"/>
  <c r="C243"/>
  <c r="D243"/>
  <c r="E243"/>
  <c r="A246" l="1"/>
  <c r="B245"/>
  <c r="C244"/>
  <c r="E244"/>
  <c r="D244"/>
  <c r="E245" l="1"/>
  <c r="D245"/>
  <c r="C245"/>
  <c r="B246"/>
  <c r="A247"/>
  <c r="B247" l="1"/>
  <c r="A248"/>
  <c r="D246"/>
  <c r="C246"/>
  <c r="E246"/>
  <c r="A249" l="1"/>
  <c r="B248"/>
  <c r="D247"/>
  <c r="C247"/>
  <c r="E247"/>
  <c r="C248" l="1"/>
  <c r="E248"/>
  <c r="D248"/>
  <c r="B249"/>
  <c r="A250"/>
  <c r="B250" l="1"/>
  <c r="A251"/>
  <c r="C249"/>
  <c r="E249"/>
  <c r="D249"/>
  <c r="B251" l="1"/>
  <c r="A252"/>
  <c r="C250"/>
  <c r="E250"/>
  <c r="D250"/>
  <c r="B252" l="1"/>
  <c r="A253"/>
  <c r="D251"/>
  <c r="C251"/>
  <c r="E251"/>
  <c r="D252" l="1"/>
  <c r="E252"/>
  <c r="C252"/>
  <c r="B253"/>
  <c r="A254"/>
  <c r="B254" l="1"/>
  <c r="A255"/>
  <c r="E253"/>
  <c r="D253"/>
  <c r="C253"/>
  <c r="E254" l="1"/>
  <c r="D254"/>
  <c r="C254"/>
  <c r="B255"/>
  <c r="A256"/>
  <c r="B256" l="1"/>
  <c r="A257"/>
  <c r="E255"/>
  <c r="D255"/>
  <c r="C255"/>
  <c r="D256" l="1"/>
  <c r="C256"/>
  <c r="E256"/>
  <c r="B257"/>
  <c r="A258"/>
  <c r="A259" l="1"/>
  <c r="B258"/>
  <c r="C257"/>
  <c r="E257"/>
  <c r="D257"/>
  <c r="B259" l="1"/>
  <c r="A260"/>
  <c r="C258"/>
  <c r="E258"/>
  <c r="D258"/>
  <c r="E259" l="1"/>
  <c r="D259"/>
  <c r="C259"/>
  <c r="B260"/>
  <c r="A261"/>
  <c r="B261" l="1"/>
  <c r="A262"/>
  <c r="D260"/>
  <c r="C260"/>
  <c r="E260"/>
  <c r="C261" l="1"/>
  <c r="E261"/>
  <c r="D261"/>
  <c r="B262"/>
  <c r="A263"/>
  <c r="B263" l="1"/>
  <c r="A264"/>
  <c r="C262"/>
  <c r="E262"/>
  <c r="D262"/>
  <c r="E263" l="1"/>
  <c r="D263"/>
  <c r="C263"/>
  <c r="B264"/>
  <c r="A265"/>
  <c r="B265" l="1"/>
  <c r="A266"/>
  <c r="D264"/>
  <c r="C264"/>
  <c r="E264"/>
  <c r="C265" l="1"/>
  <c r="E265"/>
  <c r="D265"/>
  <c r="B266"/>
  <c r="A267"/>
  <c r="B267" l="1"/>
  <c r="A268"/>
  <c r="C266"/>
  <c r="E266"/>
  <c r="D266"/>
  <c r="E267" l="1"/>
  <c r="D267"/>
  <c r="C267"/>
  <c r="B268"/>
  <c r="A269"/>
  <c r="B269" l="1"/>
  <c r="A270"/>
  <c r="D268"/>
  <c r="C268"/>
  <c r="E268"/>
  <c r="C269" l="1"/>
  <c r="E269"/>
  <c r="D269"/>
  <c r="B270"/>
  <c r="A271"/>
  <c r="A272" l="1"/>
  <c r="B271"/>
  <c r="C270"/>
  <c r="E270"/>
  <c r="D270"/>
  <c r="B272" l="1"/>
  <c r="A273"/>
  <c r="E271"/>
  <c r="D271"/>
  <c r="C271"/>
  <c r="D272" l="1"/>
  <c r="C272"/>
  <c r="E272"/>
  <c r="B273"/>
  <c r="A274"/>
  <c r="B274" l="1"/>
  <c r="A275"/>
  <c r="C273"/>
  <c r="E273"/>
  <c r="D273"/>
  <c r="C274" l="1"/>
  <c r="D274"/>
  <c r="E274"/>
  <c r="B275"/>
  <c r="A276"/>
  <c r="B276" l="1"/>
  <c r="A277"/>
  <c r="E275"/>
  <c r="D275"/>
  <c r="C275"/>
  <c r="D276" l="1"/>
  <c r="C276"/>
  <c r="E276"/>
  <c r="B277"/>
  <c r="A278"/>
  <c r="B278" l="1"/>
  <c r="A279"/>
  <c r="C277"/>
  <c r="E277"/>
  <c r="D277"/>
  <c r="C278" l="1"/>
  <c r="E278"/>
  <c r="D278"/>
  <c r="B279"/>
  <c r="A280"/>
  <c r="B280" l="1"/>
  <c r="A281"/>
  <c r="E279"/>
  <c r="D279"/>
  <c r="C279"/>
  <c r="D280" l="1"/>
  <c r="C280"/>
  <c r="E280"/>
  <c r="B281"/>
  <c r="A282"/>
  <c r="A283" l="1"/>
  <c r="B282"/>
  <c r="D281"/>
  <c r="C281"/>
  <c r="E281"/>
  <c r="B283" l="1"/>
  <c r="A284"/>
  <c r="E282"/>
  <c r="D282"/>
  <c r="C282"/>
  <c r="E283" l="1"/>
  <c r="D283"/>
  <c r="C283"/>
  <c r="B284"/>
  <c r="A285"/>
  <c r="A286" l="1"/>
  <c r="B285"/>
  <c r="C284"/>
  <c r="E284"/>
  <c r="D284"/>
  <c r="C285" l="1"/>
  <c r="E285"/>
  <c r="D285"/>
  <c r="B286"/>
  <c r="A287"/>
  <c r="B287" l="1"/>
  <c r="A288"/>
  <c r="C286"/>
  <c r="E286"/>
  <c r="D286"/>
  <c r="E287" l="1"/>
  <c r="C287"/>
  <c r="D287"/>
  <c r="B288"/>
  <c r="A289"/>
  <c r="B289" l="1"/>
  <c r="A290"/>
  <c r="D288"/>
  <c r="E288"/>
  <c r="C288"/>
  <c r="E289" l="1"/>
  <c r="D289"/>
  <c r="C289"/>
  <c r="A291"/>
  <c r="B290"/>
  <c r="C290" l="1"/>
  <c r="E290"/>
  <c r="D290"/>
  <c r="B291"/>
  <c r="A292"/>
  <c r="B292" l="1"/>
  <c r="A293"/>
  <c r="E291"/>
  <c r="D291"/>
  <c r="C291"/>
  <c r="D292" l="1"/>
  <c r="E292"/>
  <c r="C292"/>
  <c r="B293"/>
  <c r="A294"/>
  <c r="B294" l="1"/>
  <c r="A295"/>
  <c r="C293"/>
  <c r="E293"/>
  <c r="D293"/>
  <c r="C294" l="1"/>
  <c r="E294"/>
  <c r="D294"/>
  <c r="B295"/>
  <c r="A296"/>
  <c r="B296" l="1"/>
  <c r="A297"/>
  <c r="E295"/>
  <c r="D295"/>
  <c r="C295"/>
  <c r="D296" l="1"/>
  <c r="C296"/>
  <c r="E296"/>
  <c r="B297"/>
  <c r="A298"/>
  <c r="B298" l="1"/>
  <c r="A299"/>
  <c r="C297"/>
  <c r="E297"/>
  <c r="D297"/>
  <c r="C298" l="1"/>
  <c r="E298"/>
  <c r="D298"/>
  <c r="B299"/>
  <c r="A300"/>
  <c r="B300" l="1"/>
  <c r="A301"/>
  <c r="E299"/>
  <c r="D299"/>
  <c r="C299"/>
  <c r="D300" l="1"/>
  <c r="C300"/>
  <c r="E300"/>
  <c r="B301"/>
  <c r="A302"/>
  <c r="B302" l="1"/>
  <c r="A303"/>
  <c r="C301"/>
  <c r="E301"/>
  <c r="D301"/>
  <c r="C302" l="1"/>
  <c r="E302"/>
  <c r="D302"/>
  <c r="B303"/>
  <c r="A304"/>
  <c r="B304" l="1"/>
  <c r="A305"/>
  <c r="E303"/>
  <c r="D303"/>
  <c r="C303"/>
  <c r="C304" l="1"/>
  <c r="E304"/>
  <c r="D304"/>
  <c r="A306"/>
  <c r="B305"/>
  <c r="E305" l="1"/>
  <c r="D305"/>
  <c r="C305"/>
  <c r="A307"/>
  <c r="B306"/>
  <c r="C306" l="1"/>
  <c r="E306"/>
  <c r="D306"/>
  <c r="B307"/>
  <c r="A308"/>
  <c r="B308" l="1"/>
  <c r="A309"/>
  <c r="E307"/>
  <c r="D307"/>
  <c r="C307"/>
  <c r="D308" l="1"/>
  <c r="C308"/>
  <c r="E308"/>
  <c r="B309"/>
  <c r="A310"/>
  <c r="B310" l="1"/>
  <c r="A311"/>
  <c r="C309"/>
  <c r="E309"/>
  <c r="D309"/>
  <c r="C310" l="1"/>
  <c r="E310"/>
  <c r="D310"/>
  <c r="B311"/>
  <c r="A312"/>
  <c r="B312" l="1"/>
  <c r="A313"/>
  <c r="E311"/>
  <c r="D311"/>
  <c r="C311"/>
  <c r="D312" l="1"/>
  <c r="C312"/>
  <c r="E312"/>
  <c r="B313"/>
  <c r="A314"/>
  <c r="B314" l="1"/>
  <c r="A315"/>
  <c r="C313"/>
  <c r="E313"/>
  <c r="D313"/>
  <c r="C314" l="1"/>
  <c r="E314"/>
  <c r="D314"/>
  <c r="B315"/>
  <c r="A316"/>
  <c r="B316" l="1"/>
  <c r="A317"/>
  <c r="E315"/>
  <c r="D315"/>
  <c r="C315"/>
  <c r="D316" l="1"/>
  <c r="C316"/>
  <c r="E316"/>
  <c r="B317"/>
  <c r="A318"/>
  <c r="B318" l="1"/>
  <c r="A319"/>
  <c r="D317"/>
  <c r="C317"/>
  <c r="E317"/>
  <c r="E318" l="1"/>
  <c r="D318"/>
  <c r="C318"/>
  <c r="A320"/>
  <c r="B319"/>
  <c r="E319" l="1"/>
  <c r="D319"/>
  <c r="C319"/>
  <c r="B320"/>
  <c r="A321"/>
  <c r="B321" l="1"/>
  <c r="A322"/>
  <c r="D320"/>
  <c r="C320"/>
  <c r="E320"/>
  <c r="C321" l="1"/>
  <c r="E321"/>
  <c r="D321"/>
  <c r="B322"/>
  <c r="A323"/>
  <c r="A324" l="1"/>
  <c r="B323"/>
  <c r="C322"/>
  <c r="E322"/>
  <c r="D322"/>
  <c r="B324" l="1"/>
  <c r="A325"/>
  <c r="E323"/>
  <c r="D323"/>
  <c r="C323"/>
  <c r="E324" l="1"/>
  <c r="D324"/>
  <c r="C324"/>
  <c r="B325"/>
  <c r="A326"/>
  <c r="B326" l="1"/>
  <c r="A327"/>
  <c r="C325"/>
  <c r="E325"/>
  <c r="D325"/>
  <c r="C326" l="1"/>
  <c r="E326"/>
  <c r="D326"/>
  <c r="B327"/>
  <c r="A328"/>
  <c r="B328" l="1"/>
  <c r="A329"/>
  <c r="E327"/>
  <c r="C327"/>
  <c r="D327"/>
  <c r="D328" l="1"/>
  <c r="C328"/>
  <c r="E328"/>
  <c r="B329"/>
  <c r="A330"/>
  <c r="B330" l="1"/>
  <c r="A331"/>
  <c r="C329"/>
  <c r="E329"/>
  <c r="D329"/>
  <c r="C330" l="1"/>
  <c r="E330"/>
  <c r="D330"/>
  <c r="B331"/>
  <c r="A332"/>
  <c r="B332" l="1"/>
  <c r="A333"/>
  <c r="E331"/>
  <c r="D331"/>
  <c r="C331"/>
  <c r="C332" l="1"/>
  <c r="E332"/>
  <c r="D332"/>
  <c r="A334"/>
  <c r="B333"/>
  <c r="C333" l="1"/>
  <c r="E333"/>
  <c r="D333"/>
  <c r="B334"/>
  <c r="A335"/>
  <c r="A336" l="1"/>
  <c r="B335"/>
  <c r="C334"/>
  <c r="E334"/>
  <c r="D334"/>
  <c r="B336" l="1"/>
  <c r="A337"/>
  <c r="E335"/>
  <c r="D335"/>
  <c r="C335"/>
  <c r="D336" l="1"/>
  <c r="C336"/>
  <c r="E336"/>
  <c r="B337"/>
  <c r="A338"/>
  <c r="B338" l="1"/>
  <c r="A339"/>
  <c r="C337"/>
  <c r="E337"/>
  <c r="D337"/>
  <c r="C338" l="1"/>
  <c r="E338"/>
  <c r="D338"/>
  <c r="B339"/>
  <c r="A340"/>
  <c r="B340" l="1"/>
  <c r="A341"/>
  <c r="E339"/>
  <c r="D339"/>
  <c r="C339"/>
  <c r="D340" l="1"/>
  <c r="C340"/>
  <c r="E340"/>
  <c r="B341"/>
  <c r="A342"/>
  <c r="B342" l="1"/>
  <c r="A343"/>
  <c r="C341"/>
  <c r="E341"/>
  <c r="D341"/>
  <c r="C342" l="1"/>
  <c r="E342"/>
  <c r="D342"/>
  <c r="B343"/>
  <c r="A344"/>
  <c r="B344" l="1"/>
  <c r="A345"/>
  <c r="E343"/>
  <c r="D343"/>
  <c r="C343"/>
  <c r="D344" l="1"/>
  <c r="C344"/>
  <c r="E344"/>
  <c r="B345"/>
  <c r="A346"/>
  <c r="B346" l="1"/>
  <c r="A347"/>
  <c r="C345"/>
  <c r="E345"/>
  <c r="D345"/>
  <c r="E346" l="1"/>
  <c r="D346"/>
  <c r="C346"/>
  <c r="A348"/>
  <c r="B347"/>
  <c r="E347" l="1"/>
  <c r="D347"/>
  <c r="C347"/>
  <c r="B348"/>
  <c r="A349"/>
  <c r="B349" l="1"/>
  <c r="A350"/>
  <c r="D348"/>
  <c r="C348"/>
  <c r="E348"/>
  <c r="C349" l="1"/>
  <c r="D349"/>
  <c r="E349"/>
  <c r="A351"/>
  <c r="B350"/>
  <c r="C350" l="1"/>
  <c r="E350"/>
  <c r="D350"/>
  <c r="B351"/>
  <c r="A352"/>
  <c r="B352" l="1"/>
  <c r="A353"/>
  <c r="E351"/>
  <c r="D351"/>
  <c r="C351"/>
  <c r="D352" l="1"/>
  <c r="E352"/>
  <c r="C352"/>
  <c r="B353"/>
  <c r="A354"/>
  <c r="B354" l="1"/>
  <c r="A355"/>
  <c r="C353"/>
  <c r="E353"/>
  <c r="D353"/>
  <c r="C354" l="1"/>
  <c r="E354"/>
  <c r="D354"/>
  <c r="A356"/>
  <c r="B355"/>
  <c r="E355" l="1"/>
  <c r="D355"/>
  <c r="C355"/>
  <c r="B356"/>
  <c r="A357"/>
  <c r="B357" l="1"/>
  <c r="A358"/>
  <c r="D356"/>
  <c r="C356"/>
  <c r="E356"/>
  <c r="C357" l="1"/>
  <c r="D357"/>
  <c r="E357"/>
  <c r="B358"/>
  <c r="A359"/>
  <c r="B359" l="1"/>
  <c r="A360"/>
  <c r="C358"/>
  <c r="E358"/>
  <c r="D358"/>
  <c r="E359" l="1"/>
  <c r="D359"/>
  <c r="C359"/>
  <c r="A361"/>
  <c r="B360"/>
  <c r="D360" l="1"/>
  <c r="C360"/>
  <c r="E360"/>
  <c r="B361"/>
  <c r="A362"/>
  <c r="B362" l="1"/>
  <c r="A363"/>
  <c r="C361"/>
  <c r="E361"/>
  <c r="D361"/>
  <c r="C362" l="1"/>
  <c r="E362"/>
  <c r="D362"/>
  <c r="B363"/>
  <c r="A364"/>
  <c r="B364" l="1"/>
  <c r="A365"/>
  <c r="E363"/>
  <c r="D363"/>
  <c r="C363"/>
  <c r="D364" l="1"/>
  <c r="C364"/>
  <c r="E364"/>
  <c r="B365"/>
  <c r="A366"/>
  <c r="B366" l="1"/>
  <c r="A367"/>
  <c r="C365"/>
  <c r="E365"/>
  <c r="D365"/>
  <c r="C366" l="1"/>
  <c r="D366"/>
  <c r="E366"/>
  <c r="B367"/>
  <c r="A368"/>
  <c r="B368" l="1"/>
  <c r="A369"/>
  <c r="E367"/>
  <c r="D367"/>
  <c r="C367"/>
  <c r="D368" l="1"/>
  <c r="C368"/>
  <c r="E368"/>
  <c r="B369"/>
  <c r="A370"/>
  <c r="B370" l="1"/>
  <c r="A371"/>
  <c r="C369"/>
  <c r="E369"/>
  <c r="D369"/>
  <c r="E370" l="1"/>
  <c r="D370"/>
  <c r="C370"/>
  <c r="A372"/>
  <c r="B371"/>
  <c r="E371" l="1"/>
  <c r="C371"/>
  <c r="D371"/>
  <c r="B372"/>
  <c r="A373"/>
  <c r="B373" l="1"/>
  <c r="A374"/>
  <c r="B374" s="1"/>
  <c r="D372"/>
  <c r="C372"/>
  <c r="E372"/>
  <c r="E373" l="1"/>
  <c r="D373"/>
  <c r="C373"/>
  <c r="E374"/>
  <c r="D374"/>
  <c r="C374"/>
</calcChain>
</file>

<file path=xl/comments1.xml><?xml version="1.0" encoding="utf-8"?>
<comments xmlns="http://schemas.openxmlformats.org/spreadsheetml/2006/main">
  <authors>
    <author>Timothy R. Mayes, Ph.D</author>
  </authors>
  <commentList>
    <comment ref="D12" authorId="0">
      <text>
        <r>
          <rPr>
            <b/>
            <sz val="8"/>
            <color indexed="81"/>
            <rFont val="Tahoma"/>
            <family val="2"/>
          </rPr>
          <t>Timothy R. Mayes, Ph.D:</t>
        </r>
        <r>
          <rPr>
            <sz val="8"/>
            <color indexed="81"/>
            <rFont val="Tahoma"/>
            <family val="2"/>
          </rPr>
          <t xml:space="preserve">
Each cell in this column is the PV of the cash flow multiplied by the number of periods until the cash flow is received.  The sum of these values is the numerator of the duration calculation.  Divide by the bond price to get the duration in periods.  To get annual duration, divide by the number of periods in a year (generally 2).</t>
        </r>
      </text>
    </comment>
    <comment ref="E12" authorId="0">
      <text>
        <r>
          <rPr>
            <b/>
            <sz val="8"/>
            <color indexed="81"/>
            <rFont val="Tahoma"/>
            <family val="2"/>
          </rPr>
          <t>Timothy R. Mayes, Ph.D:</t>
        </r>
        <r>
          <rPr>
            <sz val="8"/>
            <color indexed="81"/>
            <rFont val="Tahoma"/>
            <family val="2"/>
          </rPr>
          <t xml:space="preserve">
Each cell in this column is the PV of the cash flow multiplied by (t</t>
        </r>
        <r>
          <rPr>
            <vertAlign val="superscript"/>
            <sz val="8"/>
            <color indexed="81"/>
            <rFont val="Tahoma"/>
            <family val="2"/>
          </rPr>
          <t>2</t>
        </r>
        <r>
          <rPr>
            <sz val="8"/>
            <color indexed="81"/>
            <rFont val="Tahoma"/>
            <family val="2"/>
          </rPr>
          <t>+t) and divided by (1+i)</t>
        </r>
        <r>
          <rPr>
            <vertAlign val="superscript"/>
            <sz val="8"/>
            <color indexed="81"/>
            <rFont val="Tahoma"/>
            <family val="2"/>
          </rPr>
          <t>2</t>
        </r>
        <r>
          <rPr>
            <sz val="8"/>
            <color indexed="81"/>
            <rFont val="Tahoma"/>
            <family val="2"/>
          </rPr>
          <t>.  The sum of these values is the numerator of the convexity calculation.  Divide by the bond price to get the convexity measured in periods.  This value needs to be divided by m</t>
        </r>
        <r>
          <rPr>
            <vertAlign val="superscript"/>
            <sz val="8"/>
            <color indexed="81"/>
            <rFont val="Tahoma"/>
            <family val="2"/>
          </rPr>
          <t>2</t>
        </r>
        <r>
          <rPr>
            <sz val="8"/>
            <color indexed="81"/>
            <rFont val="Tahoma"/>
            <family val="2"/>
          </rPr>
          <t xml:space="preserve"> (m is the number of periods per year).</t>
        </r>
      </text>
    </comment>
  </commentList>
</comments>
</file>

<file path=xl/sharedStrings.xml><?xml version="1.0" encoding="utf-8"?>
<sst xmlns="http://schemas.openxmlformats.org/spreadsheetml/2006/main" count="25" uniqueCount="25">
  <si>
    <t>Bond Price</t>
  </si>
  <si>
    <t>If Yield Changes By</t>
  </si>
  <si>
    <t>Face Value</t>
  </si>
  <si>
    <t>Bond Price Will Change By</t>
  </si>
  <si>
    <t>Coupon Rate</t>
  </si>
  <si>
    <t>Life in Years</t>
  </si>
  <si>
    <t>Modified Duration Predicts</t>
  </si>
  <si>
    <t>Yield</t>
  </si>
  <si>
    <t>Convexity Adjustment</t>
  </si>
  <si>
    <t>Frequency</t>
  </si>
  <si>
    <t>Total Predicted Change</t>
  </si>
  <si>
    <t>Macaulay Duration</t>
  </si>
  <si>
    <t>Actual New Price</t>
  </si>
  <si>
    <t>Modified Duration</t>
  </si>
  <si>
    <t>Predicted New Price</t>
  </si>
  <si>
    <t>Convexity</t>
  </si>
  <si>
    <t>Difference</t>
  </si>
  <si>
    <t>Period</t>
  </si>
  <si>
    <t>Cash Flow</t>
  </si>
  <si>
    <t>PV Cash Flow</t>
  </si>
  <si>
    <t>Duration Calc</t>
  </si>
  <si>
    <t>Convexity Calc</t>
  </si>
  <si>
    <r>
      <t>D</t>
    </r>
    <r>
      <rPr>
        <vertAlign val="subscript"/>
        <sz val="11"/>
        <rFont val="Times New Roman"/>
        <family val="1"/>
      </rPr>
      <t>Mac</t>
    </r>
    <r>
      <rPr>
        <sz val="11"/>
        <rFont val="Times New Roman"/>
        <family val="1"/>
      </rPr>
      <t xml:space="preserve"> is annual</t>
    </r>
  </si>
  <si>
    <t>i is periodic rate</t>
  </si>
  <si>
    <t>m is payment frequency</t>
  </si>
</sst>
</file>

<file path=xl/styles.xml><?xml version="1.0" encoding="utf-8"?>
<styleSheet xmlns="http://schemas.openxmlformats.org/spreadsheetml/2006/main">
  <numFmts count="4">
    <numFmt numFmtId="8" formatCode="&quot;$&quot;#,##0.00_);[Red]\(&quot;$&quot;#,##0.00\)"/>
    <numFmt numFmtId="43" formatCode="_(* #,##0.00_);_(* \(#,##0.00\);_(* &quot;-&quot;??_);_(@_)"/>
    <numFmt numFmtId="164" formatCode="_(* #,##0_);_(* \(#,##0\);_(* &quot;-&quot;??_);_(@_)"/>
    <numFmt numFmtId="165" formatCode="\+0.0000%;0.0000%"/>
  </numFmts>
  <fonts count="10">
    <font>
      <sz val="11"/>
      <name val="Times New Roman"/>
    </font>
    <font>
      <sz val="10"/>
      <name val="Times New Roman"/>
      <family val="1"/>
    </font>
    <font>
      <sz val="8"/>
      <name val="Times New Roman"/>
      <family val="1"/>
    </font>
    <font>
      <sz val="11"/>
      <name val="Times New Roman"/>
      <family val="1"/>
    </font>
    <font>
      <sz val="11"/>
      <color indexed="9"/>
      <name val="Times New Roman"/>
      <family val="1"/>
    </font>
    <font>
      <b/>
      <sz val="11"/>
      <name val="Times New Roman"/>
      <family val="1"/>
    </font>
    <font>
      <vertAlign val="subscript"/>
      <sz val="11"/>
      <name val="Times New Roman"/>
      <family val="1"/>
    </font>
    <font>
      <b/>
      <sz val="8"/>
      <color indexed="81"/>
      <name val="Tahoma"/>
      <family val="2"/>
    </font>
    <font>
      <sz val="8"/>
      <color indexed="81"/>
      <name val="Tahoma"/>
      <family val="2"/>
    </font>
    <font>
      <vertAlign val="superscript"/>
      <sz val="8"/>
      <color indexed="81"/>
      <name val="Tahoma"/>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5">
    <xf numFmtId="0" fontId="0" fillId="0" borderId="0"/>
    <xf numFmtId="0" fontId="1" fillId="0" borderId="0"/>
    <xf numFmtId="43" fontId="3" fillId="0" borderId="0" applyFont="0" applyFill="0" applyBorder="0" applyAlignment="0" applyProtection="0"/>
    <xf numFmtId="9" fontId="3" fillId="0" borderId="0" applyFont="0" applyFill="0" applyBorder="0" applyAlignment="0" applyProtection="0"/>
    <xf numFmtId="0" fontId="3" fillId="0" borderId="0"/>
  </cellStyleXfs>
  <cellXfs count="27">
    <xf numFmtId="0" fontId="0" fillId="0" borderId="0" xfId="0"/>
    <xf numFmtId="0" fontId="1" fillId="0" borderId="0" xfId="1"/>
    <xf numFmtId="0" fontId="3" fillId="0" borderId="0" xfId="4"/>
    <xf numFmtId="8" fontId="3" fillId="0" borderId="0" xfId="4" applyNumberFormat="1"/>
    <xf numFmtId="8" fontId="4" fillId="0" borderId="0" xfId="4" applyNumberFormat="1" applyFont="1"/>
    <xf numFmtId="10" fontId="3" fillId="0" borderId="0" xfId="4" applyNumberFormat="1" applyProtection="1">
      <protection locked="0"/>
    </xf>
    <xf numFmtId="164" fontId="0" fillId="0" borderId="0" xfId="2" applyNumberFormat="1" applyFont="1" applyProtection="1">
      <protection locked="0"/>
    </xf>
    <xf numFmtId="0" fontId="4" fillId="0" borderId="0" xfId="4" applyFont="1" applyProtection="1">
      <protection locked="0"/>
    </xf>
    <xf numFmtId="4" fontId="0" fillId="0" borderId="0" xfId="2" applyNumberFormat="1" applyFont="1"/>
    <xf numFmtId="10" fontId="0" fillId="0" borderId="0" xfId="3" applyNumberFormat="1" applyFont="1"/>
    <xf numFmtId="4" fontId="3" fillId="0" borderId="0" xfId="4" applyNumberFormat="1"/>
    <xf numFmtId="9" fontId="4" fillId="0" borderId="0" xfId="4" applyNumberFormat="1" applyFont="1" applyProtection="1">
      <protection locked="0"/>
    </xf>
    <xf numFmtId="0" fontId="3" fillId="0" borderId="0" xfId="4" applyProtection="1">
      <protection locked="0"/>
    </xf>
    <xf numFmtId="164" fontId="4" fillId="0" borderId="0" xfId="2" applyNumberFormat="1" applyFont="1" applyProtection="1">
      <protection locked="0"/>
    </xf>
    <xf numFmtId="4" fontId="0" fillId="0" borderId="1" xfId="2" applyNumberFormat="1" applyFont="1" applyBorder="1"/>
    <xf numFmtId="43" fontId="0" fillId="0" borderId="0" xfId="2" applyFont="1"/>
    <xf numFmtId="8" fontId="3" fillId="0" borderId="1" xfId="4" applyNumberFormat="1" applyBorder="1"/>
    <xf numFmtId="165" fontId="0" fillId="0" borderId="0" xfId="3" applyNumberFormat="1" applyFont="1"/>
    <xf numFmtId="0" fontId="5" fillId="2" borderId="2" xfId="4" applyFont="1" applyFill="1" applyBorder="1" applyAlignment="1">
      <alignment horizontal="center"/>
    </xf>
    <xf numFmtId="0" fontId="5" fillId="2" borderId="3" xfId="4" applyFont="1" applyFill="1" applyBorder="1" applyAlignment="1">
      <alignment horizontal="center"/>
    </xf>
    <xf numFmtId="0" fontId="3" fillId="0" borderId="0" xfId="4" applyAlignment="1">
      <alignment horizontal="center"/>
    </xf>
    <xf numFmtId="8" fontId="0" fillId="0" borderId="4" xfId="2" applyNumberFormat="1" applyFont="1" applyBorder="1" applyAlignment="1">
      <alignment horizontal="right"/>
    </xf>
    <xf numFmtId="43" fontId="0" fillId="0" borderId="0" xfId="2" applyFont="1" applyAlignment="1">
      <alignment horizontal="right"/>
    </xf>
    <xf numFmtId="0" fontId="3" fillId="0" borderId="0" xfId="4" applyAlignment="1">
      <alignment horizontal="right"/>
    </xf>
    <xf numFmtId="43" fontId="0" fillId="0" borderId="0" xfId="2" applyFont="1" applyBorder="1" applyAlignment="1">
      <alignment horizontal="right"/>
    </xf>
    <xf numFmtId="43" fontId="3" fillId="0" borderId="0" xfId="4" applyNumberFormat="1" applyAlignment="1">
      <alignment horizontal="right"/>
    </xf>
    <xf numFmtId="0" fontId="3" fillId="0" borderId="0" xfId="4" applyFont="1"/>
  </cellXfs>
  <cellStyles count="5">
    <cellStyle name="Comma" xfId="2" builtinId="3"/>
    <cellStyle name="Normal" xfId="0" builtinId="0"/>
    <cellStyle name="Normal 2" xfId="4"/>
    <cellStyle name="Normal_Amortization Schedule" xfId="1"/>
    <cellStyle name="Percent" xfId="3" builtinId="5"/>
  </cellStyles>
  <dxfs count="3">
    <dxf>
      <border>
        <right style="thin">
          <color auto="1"/>
        </right>
        <vertical/>
        <horizontal/>
      </border>
    </dxf>
    <dxf>
      <font>
        <color theme="0"/>
      </font>
    </dxf>
    <dxf>
      <font>
        <b/>
        <i val="0"/>
      </font>
      <border>
        <top style="thin">
          <color auto="1"/>
        </top>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6</xdr:col>
      <xdr:colOff>1</xdr:colOff>
      <xdr:row>23</xdr:row>
      <xdr:rowOff>0</xdr:rowOff>
    </xdr:to>
    <xdr:sp macro="" textlink="">
      <xdr:nvSpPr>
        <xdr:cNvPr id="2" name="TextBox 1"/>
        <xdr:cNvSpPr txBox="1"/>
      </xdr:nvSpPr>
      <xdr:spPr>
        <a:xfrm>
          <a:off x="1" y="0"/>
          <a:ext cx="3657600" cy="438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The purpose of this workbook</a:t>
          </a:r>
          <a:r>
            <a:rPr lang="en-US" sz="1100" baseline="0"/>
            <a:t> is to demonstrate how to calculate duration, modified duration, and convexity step-by-step using the standard formulas. </a:t>
          </a:r>
        </a:p>
        <a:p>
          <a:endParaRPr lang="en-US" sz="1100" baseline="0"/>
        </a:p>
        <a:p>
          <a:r>
            <a:rPr lang="en-US" sz="1100" baseline="0"/>
            <a:t>The workbook can handle bonds (or other loans) with maturities up to 30 years with payment frequencies of annual, semiannual, quarterly, or monthly. I make use of conditional formatting to make the table look nice, and data validation to make sure that users don't enter non-valid data. The "Calculator" worksheet is protected to avoid inadvertant changes. You can unprotect it without needing a password.</a:t>
          </a:r>
        </a:p>
        <a:p>
          <a:endParaRPr lang="en-US" sz="1100" baseline="0"/>
        </a:p>
        <a:p>
          <a:r>
            <a:rPr lang="en-US" sz="1100" baseline="0"/>
            <a:t>Please note that the formulas  used in this workbook only work on a payment date. They do not work between payment dates. Also note that if you just need to calculate duration or modified duration then Excel provides the Duration() and MDuration() functions.</a:t>
          </a:r>
        </a:p>
        <a:p>
          <a:endParaRPr lang="en-US" sz="1100" baseline="0"/>
        </a:p>
        <a:p>
          <a:r>
            <a:rPr lang="en-US" sz="1100" baseline="0"/>
            <a:t>Timothy R. Mayes, Ph.d.</a:t>
          </a:r>
        </a:p>
        <a:p>
          <a:r>
            <a:rPr lang="en-US" sz="1100" baseline="0"/>
            <a:t>Associate Professor of Finance</a:t>
          </a:r>
        </a:p>
        <a:p>
          <a:r>
            <a:rPr lang="en-US" sz="1100" baseline="0"/>
            <a:t>Metropolitan State College of Denver</a:t>
          </a:r>
        </a:p>
        <a:p>
          <a:endParaRPr lang="en-US" sz="1100" baseline="0"/>
        </a:p>
        <a:p>
          <a:r>
            <a:rPr lang="en-US" sz="1100" baseline="0"/>
            <a:t>Please see http://www.tvmcalcs.com for more Excel solutions.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0</xdr:colOff>
      <xdr:row>8</xdr:row>
      <xdr:rowOff>0</xdr:rowOff>
    </xdr:to>
    <xdr:sp macro="" textlink="">
      <xdr:nvSpPr>
        <xdr:cNvPr id="1025" name="Text Box 1"/>
        <xdr:cNvSpPr txBox="1">
          <a:spLocks noChangeArrowheads="1"/>
        </xdr:cNvSpPr>
      </xdr:nvSpPr>
      <xdr:spPr bwMode="auto">
        <a:xfrm>
          <a:off x="0" y="0"/>
          <a:ext cx="3733800" cy="12954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Times New Roman"/>
              <a:cs typeface="Times New Roman"/>
            </a:rPr>
            <a:t>This workbook is Copyright 2009 by Timothy R. Mayes, Ph.D. </a:t>
          </a:r>
        </a:p>
        <a:p>
          <a:pPr algn="l" rtl="0">
            <a:defRPr sz="1000"/>
          </a:pPr>
          <a:endParaRPr lang="en-US" sz="1000" b="0" i="0" strike="noStrike">
            <a:solidFill>
              <a:srgbClr val="000000"/>
            </a:solidFill>
            <a:latin typeface="Times New Roman"/>
            <a:cs typeface="Times New Roman"/>
          </a:endParaRPr>
        </a:p>
        <a:p>
          <a:pPr algn="l" rtl="0">
            <a:defRPr sz="1000"/>
          </a:pPr>
          <a:r>
            <a:rPr lang="en-US" sz="1000" b="0" i="0" strike="noStrike">
              <a:solidFill>
                <a:srgbClr val="000000"/>
              </a:solidFill>
              <a:latin typeface="Times New Roman"/>
              <a:cs typeface="Times New Roman"/>
            </a:rPr>
            <a:t>Please visit: http://www.tvmcalcs.com/</a:t>
          </a:r>
        </a:p>
        <a:p>
          <a:pPr algn="l" rtl="0">
            <a:defRPr sz="1000"/>
          </a:pPr>
          <a:endParaRPr lang="en-US" sz="1000" b="0" i="0" strike="noStrike">
            <a:solidFill>
              <a:srgbClr val="000000"/>
            </a:solidFill>
            <a:latin typeface="Times New Roman"/>
            <a:cs typeface="Times New Roman"/>
          </a:endParaRPr>
        </a:p>
        <a:p>
          <a:pPr algn="l" rtl="0">
            <a:defRPr sz="1000"/>
          </a:pPr>
          <a:r>
            <a:rPr lang="en-US" sz="1000" b="0" i="0" strike="noStrike">
              <a:solidFill>
                <a:srgbClr val="000000"/>
              </a:solidFill>
              <a:latin typeface="Times New Roman"/>
              <a:cs typeface="Times New Roman"/>
            </a:rPr>
            <a:t>You are free to use and redistribute it as long as this notice is kep intact. However, I retain all rights to the worksheet.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314325</xdr:colOff>
      <xdr:row>8</xdr:row>
      <xdr:rowOff>0</xdr:rowOff>
    </xdr:to>
    <xdr:sp macro="" textlink="">
      <xdr:nvSpPr>
        <xdr:cNvPr id="2049" name="Text Box 1"/>
        <xdr:cNvSpPr txBox="1">
          <a:spLocks noChangeArrowheads="1"/>
        </xdr:cNvSpPr>
      </xdr:nvSpPr>
      <xdr:spPr bwMode="auto">
        <a:xfrm>
          <a:off x="0" y="0"/>
          <a:ext cx="2447925" cy="12954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Times New Roman"/>
              <a:cs typeface="Times New Roman"/>
            </a:rPr>
            <a:t>This workbook is Copyright 2005 - 2007 by Timothy R. Mayes, Ph.D. </a:t>
          </a:r>
        </a:p>
        <a:p>
          <a:pPr algn="l" rtl="0">
            <a:defRPr sz="1000"/>
          </a:pPr>
          <a:endParaRPr lang="en-US" sz="1000" b="0" i="0" strike="noStrike">
            <a:solidFill>
              <a:srgbClr val="000000"/>
            </a:solidFill>
            <a:latin typeface="Times New Roman"/>
            <a:cs typeface="Times New Roman"/>
          </a:endParaRPr>
        </a:p>
        <a:p>
          <a:pPr algn="l" rtl="0">
            <a:defRPr sz="1000"/>
          </a:pPr>
          <a:r>
            <a:rPr lang="en-US" sz="1000" b="0" i="0" strike="noStrike">
              <a:solidFill>
                <a:srgbClr val="000000"/>
              </a:solidFill>
              <a:latin typeface="Times New Roman"/>
              <a:cs typeface="Times New Roman"/>
            </a:rPr>
            <a:t>Please visit: http://www.tvmcalcs.com/</a:t>
          </a:r>
        </a:p>
        <a:p>
          <a:pPr algn="l" rtl="0">
            <a:defRPr sz="1000"/>
          </a:pPr>
          <a:endParaRPr lang="en-US" sz="1000" b="0" i="0" strike="noStrike">
            <a:solidFill>
              <a:srgbClr val="000000"/>
            </a:solidFill>
            <a:latin typeface="Times New Roman"/>
            <a:cs typeface="Times New Roman"/>
          </a:endParaRPr>
        </a:p>
        <a:p>
          <a:pPr algn="l" rtl="0">
            <a:defRPr sz="1000"/>
          </a:pPr>
          <a:r>
            <a:rPr lang="en-US" sz="1000" b="0" i="0" strike="noStrike">
              <a:solidFill>
                <a:srgbClr val="000000"/>
              </a:solidFill>
              <a:latin typeface="Times New Roman"/>
              <a:cs typeface="Times New Roman"/>
            </a:rPr>
            <a:t>You are free to use and redistribute it as long as this notice is kep intact. However, I retain all rights to the worksheet.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oleObject" Target="../embeddings/oleObject3.bin"/><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J374"/>
  <sheetViews>
    <sheetView showGridLines="0" tabSelected="1" workbookViewId="0">
      <selection activeCell="B4" sqref="B4"/>
    </sheetView>
  </sheetViews>
  <sheetFormatPr defaultRowHeight="15"/>
  <cols>
    <col min="1" max="1" width="18.28515625" style="2" customWidth="1"/>
    <col min="2" max="5" width="15.7109375" style="2" customWidth="1"/>
    <col min="6" max="6" width="10.140625" style="2" customWidth="1"/>
    <col min="7" max="7" width="12.42578125" style="2" bestFit="1" customWidth="1"/>
    <col min="8" max="16384" width="9.140625" style="2"/>
  </cols>
  <sheetData>
    <row r="1" spans="1:9">
      <c r="A1" s="2" t="s">
        <v>0</v>
      </c>
      <c r="B1" s="3">
        <f>-PV(B5/B6,B4*B6,B3*B2/B6,B2)</f>
        <v>875.37789657460007</v>
      </c>
      <c r="C1" s="4">
        <f>-PV(C5/C6,C4*C6,C3*C2/C6,C2)</f>
        <v>820.74426272607559</v>
      </c>
      <c r="D1" s="2" t="s">
        <v>1</v>
      </c>
      <c r="F1" s="5">
        <v>0.01</v>
      </c>
      <c r="H1" s="3"/>
    </row>
    <row r="2" spans="1:9">
      <c r="A2" s="2" t="s">
        <v>2</v>
      </c>
      <c r="B2" s="6">
        <v>1000</v>
      </c>
      <c r="C2" s="7">
        <f>B2</f>
        <v>1000</v>
      </c>
      <c r="D2" s="2" t="s">
        <v>3</v>
      </c>
      <c r="F2" s="8">
        <f>-(B1+PV((B5+F1)/B6,B4*B6,B3*B2/B6,B2))</f>
        <v>-54.633633848524482</v>
      </c>
      <c r="G2" s="9">
        <f>F2/Bond_Price</f>
        <v>-6.2411484299876405E-2</v>
      </c>
      <c r="I2" s="10"/>
    </row>
    <row r="3" spans="1:9">
      <c r="A3" s="2" t="s">
        <v>4</v>
      </c>
      <c r="B3" s="5">
        <v>0.08</v>
      </c>
      <c r="C3" s="11">
        <f>B3</f>
        <v>0.08</v>
      </c>
    </row>
    <row r="4" spans="1:9">
      <c r="A4" s="2" t="s">
        <v>5</v>
      </c>
      <c r="B4" s="12">
        <v>10</v>
      </c>
      <c r="C4" s="13">
        <f>B4</f>
        <v>10</v>
      </c>
      <c r="D4" s="2" t="s">
        <v>6</v>
      </c>
      <c r="F4" s="8">
        <f ca="1">(-Mod_Duration*Yield_Change*Bond_Price)</f>
        <v>-57.027688662978989</v>
      </c>
      <c r="G4" s="9">
        <f ca="1">F4/Bond_Price</f>
        <v>-6.5146365799423706E-2</v>
      </c>
    </row>
    <row r="5" spans="1:9">
      <c r="A5" s="2" t="s">
        <v>7</v>
      </c>
      <c r="B5" s="5">
        <v>0.1</v>
      </c>
      <c r="C5" s="11">
        <f>B5+Yield_Change</f>
        <v>0.11</v>
      </c>
      <c r="D5" s="2" t="s">
        <v>8</v>
      </c>
      <c r="F5" s="14">
        <f ca="1">0.5*Convexity*Yield_Change^2*Bond_Price</f>
        <v>2.4722875845293224</v>
      </c>
      <c r="G5" s="9">
        <f ca="1">F5/Bond_Price</f>
        <v>2.8242517822342945E-3</v>
      </c>
    </row>
    <row r="6" spans="1:9">
      <c r="A6" s="2" t="s">
        <v>9</v>
      </c>
      <c r="B6" s="12">
        <v>2</v>
      </c>
      <c r="C6" s="7">
        <f>B6</f>
        <v>2</v>
      </c>
      <c r="D6" s="2" t="s">
        <v>10</v>
      </c>
      <c r="F6" s="10">
        <f ca="1">SUM(F4:F5)</f>
        <v>-54.555401078449663</v>
      </c>
      <c r="G6" s="9">
        <f ca="1">F6/Bond_Price</f>
        <v>-6.2322114017189408E-2</v>
      </c>
    </row>
    <row r="8" spans="1:9">
      <c r="A8" s="2" t="s">
        <v>11</v>
      </c>
      <c r="B8" s="15">
        <f ca="1">OFFSET(D14,B4*B6,0)/B1/B6</f>
        <v>6.8403684089394892</v>
      </c>
      <c r="D8" s="2" t="s">
        <v>12</v>
      </c>
      <c r="F8" s="3">
        <f>C1</f>
        <v>820.74426272607559</v>
      </c>
    </row>
    <row r="9" spans="1:9">
      <c r="A9" s="2" t="s">
        <v>13</v>
      </c>
      <c r="B9" s="15">
        <f ca="1">B8/(1+B5/B6)</f>
        <v>6.51463657994237</v>
      </c>
      <c r="D9" s="2" t="s">
        <v>14</v>
      </c>
      <c r="F9" s="16">
        <f ca="1">Bond_Price+Predicted_Change</f>
        <v>820.8224954961504</v>
      </c>
    </row>
    <row r="10" spans="1:9">
      <c r="A10" s="2" t="s">
        <v>15</v>
      </c>
      <c r="B10" s="15">
        <f ca="1">OFFSET(E14,B4*B6,0)/B1/B6^2</f>
        <v>56.485035644685894</v>
      </c>
      <c r="D10" s="2" t="s">
        <v>16</v>
      </c>
      <c r="F10" s="3">
        <f ca="1">F9-F8</f>
        <v>7.8232770074805558E-2</v>
      </c>
      <c r="G10" s="17">
        <f ca="1">F9/F8-1</f>
        <v>9.5319301794294375E-5</v>
      </c>
    </row>
    <row r="11" spans="1:9" ht="15.75" thickBot="1"/>
    <row r="12" spans="1:9" ht="15.75" thickBot="1">
      <c r="A12" s="18" t="s">
        <v>17</v>
      </c>
      <c r="B12" s="19" t="s">
        <v>18</v>
      </c>
      <c r="C12" s="18" t="s">
        <v>19</v>
      </c>
      <c r="D12" s="18" t="s">
        <v>20</v>
      </c>
      <c r="E12" s="18" t="s">
        <v>21</v>
      </c>
    </row>
    <row r="13" spans="1:9">
      <c r="A13" s="20">
        <v>0</v>
      </c>
      <c r="B13" s="21">
        <f>-B1</f>
        <v>-875.37789657460007</v>
      </c>
      <c r="C13" s="22"/>
      <c r="D13" s="23"/>
      <c r="E13" s="23"/>
    </row>
    <row r="14" spans="1:9">
      <c r="A14" s="20">
        <f>IF(A13&lt;$B$6*$B$4,A13+1,"")</f>
        <v>1</v>
      </c>
      <c r="B14" s="24">
        <f>IF(A14&lt;$B$6*$B$4,$B$3*$B$2/$B$6,IF(A14=$B$6*$B$4,$B$3*$B$2/$B$6+$B$2,""))</f>
        <v>40</v>
      </c>
      <c r="C14" s="22">
        <f>IF(B14&lt;&gt;"",B14/(1+$B$5/$B$6)^A14,"Total")</f>
        <v>38.095238095238095</v>
      </c>
      <c r="D14" s="25">
        <f>IF(B14&lt;&gt;"",C14*A14,IF(ROW()=$B$4*$B$6+14,SUM($D$13:D13),""))</f>
        <v>38.095238095238095</v>
      </c>
      <c r="E14" s="25">
        <f>IF(B14&lt;&gt;"",1/(1+$B$5/$B$6)^2*C14*(A14^2+A14),IF(ROW()=$B$4*$B$6+14,SUM($E$13:E13),""))</f>
        <v>69.107007882518076</v>
      </c>
    </row>
    <row r="15" spans="1:9">
      <c r="A15" s="20">
        <f t="shared" ref="A15:A78" si="0">IF(A14&lt;$B$6*$B$4,A14+1,"")</f>
        <v>2</v>
      </c>
      <c r="B15" s="24">
        <f t="shared" ref="B15:B78" si="1">IF(A15&lt;$B$6*$B$4,$B$3*$B$2/$B$6,IF(A15=$B$6*$B$4,$B$3*$B$2/$B$6+$B$2,""))</f>
        <v>40</v>
      </c>
      <c r="C15" s="22">
        <f t="shared" ref="C15:C78" si="2">IF(B15&lt;&gt;"",B15/(1+$B$5/$B$6)^A15,"Total")</f>
        <v>36.281179138321995</v>
      </c>
      <c r="D15" s="25">
        <f>IF(B15&lt;&gt;"",C15*A15,IF(ROW()=$B$4*$B$6+14,SUM($D$13:D14),""))</f>
        <v>72.562358276643991</v>
      </c>
      <c r="E15" s="25">
        <f>IF(B15&lt;&gt;"",1/(1+$B$5/$B$6)^2*C15*(A15^2+A15),IF(ROW()=$B$4*$B$6+14,SUM($E$13:E14),""))</f>
        <v>197.44859395005165</v>
      </c>
    </row>
    <row r="16" spans="1:9">
      <c r="A16" s="20">
        <f t="shared" si="0"/>
        <v>3</v>
      </c>
      <c r="B16" s="24">
        <f t="shared" si="1"/>
        <v>40</v>
      </c>
      <c r="C16" s="22">
        <f t="shared" si="2"/>
        <v>34.553503941259038</v>
      </c>
      <c r="D16" s="25">
        <f>IF(B16&lt;&gt;"",C16*A16,IF(ROW()=$B$4*$B$6+14,SUM($D$13:D15),""))</f>
        <v>103.66051182377711</v>
      </c>
      <c r="E16" s="25">
        <f>IF(B16&lt;&gt;"",1/(1+$B$5/$B$6)^2*C16*(A16^2+A16),IF(ROW()=$B$4*$B$6+14,SUM($E$13:E15),""))</f>
        <v>376.09255990486025</v>
      </c>
    </row>
    <row r="17" spans="1:10">
      <c r="A17" s="20">
        <f t="shared" si="0"/>
        <v>4</v>
      </c>
      <c r="B17" s="24">
        <f t="shared" si="1"/>
        <v>40</v>
      </c>
      <c r="C17" s="22">
        <f t="shared" si="2"/>
        <v>32.908098991675281</v>
      </c>
      <c r="D17" s="25">
        <f>IF(B17&lt;&gt;"",C17*A17,IF(ROW()=$B$4*$B$6+14,SUM($D$13:D16),""))</f>
        <v>131.63239596670113</v>
      </c>
      <c r="E17" s="25">
        <f>IF(B17&lt;&gt;"",1/(1+$B$5/$B$6)^2*C17*(A17^2+A17),IF(ROW()=$B$4*$B$6+14,SUM($E$13:E16),""))</f>
        <v>596.97231730930207</v>
      </c>
    </row>
    <row r="18" spans="1:10">
      <c r="A18" s="20">
        <f t="shared" si="0"/>
        <v>5</v>
      </c>
      <c r="B18" s="24">
        <f t="shared" si="1"/>
        <v>40</v>
      </c>
      <c r="C18" s="22">
        <f t="shared" si="2"/>
        <v>31.341046658738357</v>
      </c>
      <c r="D18" s="25">
        <f>IF(B18&lt;&gt;"",C18*A18,IF(ROW()=$B$4*$B$6+14,SUM($D$13:D17),""))</f>
        <v>156.70523329369178</v>
      </c>
      <c r="E18" s="25">
        <f>IF(B18&lt;&gt;"",1/(1+$B$5/$B$6)^2*C18*(A18^2+A18),IF(ROW()=$B$4*$B$6+14,SUM($E$13:E17),""))</f>
        <v>852.81759615614567</v>
      </c>
    </row>
    <row r="19" spans="1:10" ht="16.5">
      <c r="A19" s="20">
        <f t="shared" si="0"/>
        <v>6</v>
      </c>
      <c r="B19" s="24">
        <f t="shared" si="1"/>
        <v>40</v>
      </c>
      <c r="C19" s="22">
        <f t="shared" si="2"/>
        <v>29.848615865465106</v>
      </c>
      <c r="D19" s="25">
        <f>IF(B19&lt;&gt;"",C19*A19,IF(ROW()=$B$4*$B$6+14,SUM($D$13:D18),""))</f>
        <v>179.09169519279064</v>
      </c>
      <c r="E19" s="25">
        <f>IF(B19&lt;&gt;"",1/(1+$B$5/$B$6)^2*C19*(A19^2+A19),IF(ROW()=$B$4*$B$6+14,SUM($E$13:E18),""))</f>
        <v>1137.0901282081943</v>
      </c>
      <c r="J19" s="2" t="s">
        <v>22</v>
      </c>
    </row>
    <row r="20" spans="1:10">
      <c r="A20" s="20">
        <f t="shared" si="0"/>
        <v>7</v>
      </c>
      <c r="B20" s="24">
        <f t="shared" si="1"/>
        <v>40</v>
      </c>
      <c r="C20" s="22">
        <f t="shared" si="2"/>
        <v>28.42725320520486</v>
      </c>
      <c r="D20" s="25">
        <f>IF(B20&lt;&gt;"",C20*A20,IF(ROW()=$B$4*$B$6+14,SUM($D$13:D19),""))</f>
        <v>198.99077243643401</v>
      </c>
      <c r="E20" s="25">
        <f>IF(B20&lt;&gt;"",1/(1+$B$5/$B$6)^2*C20*(A20^2+A20),IF(ROW()=$B$4*$B$6+14,SUM($E$13:E19),""))</f>
        <v>1443.9239723278658</v>
      </c>
      <c r="J20" s="26" t="s">
        <v>23</v>
      </c>
    </row>
    <row r="21" spans="1:10">
      <c r="A21" s="20">
        <f t="shared" si="0"/>
        <v>8</v>
      </c>
      <c r="B21" s="24">
        <f t="shared" si="1"/>
        <v>40</v>
      </c>
      <c r="C21" s="22">
        <f t="shared" si="2"/>
        <v>27.073574481147489</v>
      </c>
      <c r="D21" s="25">
        <f>IF(B21&lt;&gt;"",C21*A21,IF(ROW()=$B$4*$B$6+14,SUM($D$13:D20),""))</f>
        <v>216.58859584917991</v>
      </c>
      <c r="E21" s="25">
        <f>IF(B21&lt;&gt;"",1/(1+$B$5/$B$6)^2*C21*(A21^2+A21),IF(ROW()=$B$4*$B$6+14,SUM($E$13:E20),""))</f>
        <v>1768.0701701973867</v>
      </c>
      <c r="J21" s="2" t="s">
        <v>24</v>
      </c>
    </row>
    <row r="22" spans="1:10">
      <c r="A22" s="20">
        <f t="shared" si="0"/>
        <v>9</v>
      </c>
      <c r="B22" s="24">
        <f t="shared" si="1"/>
        <v>40</v>
      </c>
      <c r="C22" s="22">
        <f t="shared" si="2"/>
        <v>25.784356648711892</v>
      </c>
      <c r="D22" s="25">
        <f>IF(B22&lt;&gt;"",C22*A22,IF(ROW()=$B$4*$B$6+14,SUM($D$13:D21),""))</f>
        <v>232.05920983840701</v>
      </c>
      <c r="E22" s="25">
        <f>IF(B22&lt;&gt;"",1/(1+$B$5/$B$6)^2*C22*(A22^2+A22),IF(ROW()=$B$4*$B$6+14,SUM($E$13:E21),""))</f>
        <v>2104.8454407111744</v>
      </c>
    </row>
    <row r="23" spans="1:10">
      <c r="A23" s="20">
        <f t="shared" si="0"/>
        <v>10</v>
      </c>
      <c r="B23" s="24">
        <f t="shared" si="1"/>
        <v>40</v>
      </c>
      <c r="C23" s="22">
        <f t="shared" si="2"/>
        <v>24.556530141630372</v>
      </c>
      <c r="D23" s="25">
        <f>IF(B23&lt;&gt;"",C23*A23,IF(ROW()=$B$4*$B$6+14,SUM($D$13:D22),""))</f>
        <v>245.56530141630373</v>
      </c>
      <c r="E23" s="25">
        <f>IF(B23&lt;&gt;"",1/(1+$B$5/$B$6)^2*C23*(A23^2+A23),IF(ROW()=$B$4*$B$6+14,SUM($E$13:E22),""))</f>
        <v>2450.0846399812613</v>
      </c>
    </row>
    <row r="24" spans="1:10">
      <c r="A24" s="20">
        <f t="shared" si="0"/>
        <v>11</v>
      </c>
      <c r="B24" s="24">
        <f t="shared" si="1"/>
        <v>40</v>
      </c>
      <c r="C24" s="22">
        <f t="shared" si="2"/>
        <v>23.387171563457496</v>
      </c>
      <c r="D24" s="25">
        <f>IF(B24&lt;&gt;"",C24*A24,IF(ROW()=$B$4*$B$6+14,SUM($D$13:D23),""))</f>
        <v>257.25888719803248</v>
      </c>
      <c r="E24" s="25">
        <f>IF(B24&lt;&gt;"",1/(1+$B$5/$B$6)^2*C24*(A24^2+A24),IF(ROW()=$B$4*$B$6+14,SUM($E$13:E23),""))</f>
        <v>2800.0967314071559</v>
      </c>
    </row>
    <row r="25" spans="1:10">
      <c r="A25" s="20">
        <f t="shared" si="0"/>
        <v>12</v>
      </c>
      <c r="B25" s="24">
        <f t="shared" si="1"/>
        <v>40</v>
      </c>
      <c r="C25" s="22">
        <f t="shared" si="2"/>
        <v>22.27349672710238</v>
      </c>
      <c r="D25" s="25">
        <f>IF(B25&lt;&gt;"",C25*A25,IF(ROW()=$B$4*$B$6+14,SUM($D$13:D24),""))</f>
        <v>267.28196072522854</v>
      </c>
      <c r="E25" s="25">
        <f>IF(B25&lt;&gt;"",1/(1+$B$5/$B$6)^2*C25*(A25^2+A25),IF(ROW()=$B$4*$B$6+14,SUM($E$13:E24),""))</f>
        <v>3151.6240266920372</v>
      </c>
    </row>
    <row r="26" spans="1:10">
      <c r="A26" s="20">
        <f t="shared" si="0"/>
        <v>13</v>
      </c>
      <c r="B26" s="24">
        <f t="shared" si="1"/>
        <v>40</v>
      </c>
      <c r="C26" s="22">
        <f t="shared" si="2"/>
        <v>21.212854025811787</v>
      </c>
      <c r="D26" s="25">
        <f>IF(B26&lt;&gt;"",C26*A26,IF(ROW()=$B$4*$B$6+14,SUM($D$13:D25),""))</f>
        <v>275.7671023355532</v>
      </c>
      <c r="E26" s="25">
        <f>IF(B26&lt;&gt;"",1/(1+$B$5/$B$6)^2*C26*(A26^2+A26),IF(ROW()=$B$4*$B$6+14,SUM($E$13:E25),""))</f>
        <v>3501.8044741022632</v>
      </c>
    </row>
    <row r="27" spans="1:10">
      <c r="A27" s="20">
        <f t="shared" si="0"/>
        <v>14</v>
      </c>
      <c r="B27" s="24">
        <f t="shared" si="1"/>
        <v>40</v>
      </c>
      <c r="C27" s="22">
        <f t="shared" si="2"/>
        <v>20.202718119820755</v>
      </c>
      <c r="D27" s="25">
        <f>IF(B27&lt;&gt;"",C27*A27,IF(ROW()=$B$4*$B$6+14,SUM($D$13:D26),""))</f>
        <v>282.83805367749056</v>
      </c>
      <c r="E27" s="25">
        <f>IF(B27&lt;&gt;"",1/(1+$B$5/$B$6)^2*C27*(A27^2+A27),IF(ROW()=$B$4*$B$6+14,SUM($E$13:E26),""))</f>
        <v>3848.1367847277625</v>
      </c>
    </row>
    <row r="28" spans="1:10">
      <c r="A28" s="20">
        <f t="shared" si="0"/>
        <v>15</v>
      </c>
      <c r="B28" s="24">
        <f t="shared" si="1"/>
        <v>40</v>
      </c>
      <c r="C28" s="22">
        <f t="shared" si="2"/>
        <v>19.240683923638809</v>
      </c>
      <c r="D28" s="25">
        <f>IF(B28&lt;&gt;"",C28*A28,IF(ROW()=$B$4*$B$6+14,SUM($D$13:D27),""))</f>
        <v>288.61025885458213</v>
      </c>
      <c r="E28" s="25">
        <f>IF(B28&lt;&gt;"",1/(1+$B$5/$B$6)^2*C28*(A28^2+A28),IF(ROW()=$B$4*$B$6+14,SUM($E$13:E27),""))</f>
        <v>4188.4482010642305</v>
      </c>
    </row>
    <row r="29" spans="1:10">
      <c r="A29" s="20">
        <f t="shared" si="0"/>
        <v>16</v>
      </c>
      <c r="B29" s="24">
        <f t="shared" si="1"/>
        <v>40</v>
      </c>
      <c r="C29" s="22">
        <f t="shared" si="2"/>
        <v>18.324460879656009</v>
      </c>
      <c r="D29" s="25">
        <f>IF(B29&lt;&gt;"",C29*A29,IF(ROW()=$B$4*$B$6+14,SUM($D$13:D28),""))</f>
        <v>293.19137407449614</v>
      </c>
      <c r="E29" s="25">
        <f>IF(B29&lt;&gt;"",1/(1+$B$5/$B$6)^2*C29*(A29^2+A29),IF(ROW()=$B$4*$B$6+14,SUM($E$13:E28),""))</f>
        <v>4520.8647249582164</v>
      </c>
    </row>
    <row r="30" spans="1:10">
      <c r="A30" s="20">
        <f t="shared" si="0"/>
        <v>17</v>
      </c>
      <c r="B30" s="24">
        <f t="shared" si="1"/>
        <v>40</v>
      </c>
      <c r="C30" s="22">
        <f t="shared" si="2"/>
        <v>17.451867504434293</v>
      </c>
      <c r="D30" s="25">
        <f>IF(B30&lt;&gt;"",C30*A30,IF(ROW()=$B$4*$B$6+14,SUM($D$13:D29),""))</f>
        <v>296.68174757538299</v>
      </c>
      <c r="E30" s="25">
        <f>IF(B30&lt;&gt;"",1/(1+$B$5/$B$6)^2*C30*(A30^2+A30),IF(ROW()=$B$4*$B$6+14,SUM($E$13:E29),""))</f>
        <v>4843.7836338838033</v>
      </c>
    </row>
    <row r="31" spans="1:10">
      <c r="A31" s="20">
        <f t="shared" si="0"/>
        <v>18</v>
      </c>
      <c r="B31" s="24">
        <f t="shared" si="1"/>
        <v>40</v>
      </c>
      <c r="C31" s="22">
        <f t="shared" si="2"/>
        <v>16.620826194699326</v>
      </c>
      <c r="D31" s="25">
        <f>IF(B31&lt;&gt;"",C31*A31,IF(ROW()=$B$4*$B$6+14,SUM($D$13:D30),""))</f>
        <v>299.17487150458788</v>
      </c>
      <c r="E31" s="25">
        <f>IF(B31&lt;&gt;"",1/(1+$B$5/$B$6)^2*C31*(A31^2+A31),IF(ROW()=$B$4*$B$6+14,SUM($E$13:E30),""))</f>
        <v>5155.8481257026478</v>
      </c>
    </row>
    <row r="32" spans="1:10">
      <c r="A32" s="20">
        <f t="shared" si="0"/>
        <v>19</v>
      </c>
      <c r="B32" s="24">
        <f t="shared" si="1"/>
        <v>40</v>
      </c>
      <c r="C32" s="22">
        <f t="shared" si="2"/>
        <v>15.829358280666025</v>
      </c>
      <c r="D32" s="25">
        <f>IF(B32&lt;&gt;"",C32*A32,IF(ROW()=$B$4*$B$6+14,SUM($D$13:D31),""))</f>
        <v>300.75780733265447</v>
      </c>
      <c r="E32" s="25">
        <f>IF(B32&lt;&gt;"",1/(1+$B$5/$B$6)^2*C32*(A32^2+A32),IF(ROW()=$B$4*$B$6+14,SUM($E$13:E31),""))</f>
        <v>5455.9239425424839</v>
      </c>
    </row>
    <row r="33" spans="1:5">
      <c r="A33" s="20">
        <f t="shared" si="0"/>
        <v>20</v>
      </c>
      <c r="B33" s="24">
        <f t="shared" si="1"/>
        <v>1040</v>
      </c>
      <c r="C33" s="22">
        <f t="shared" si="2"/>
        <v>391.96506218792064</v>
      </c>
      <c r="D33" s="25">
        <f>IF(B33&lt;&gt;"",C33*A33,IF(ROW()=$B$4*$B$6+14,SUM($D$13:D32),""))</f>
        <v>7839.301243758413</v>
      </c>
      <c r="E33" s="25">
        <f>IF(B33&lt;&gt;"",1/(1+$B$5/$B$6)^2*C33*(A33^2+A33),IF(ROW()=$B$4*$B$6+14,SUM($E$13:E32),""))</f>
        <v>149320.02369063644</v>
      </c>
    </row>
    <row r="34" spans="1:5">
      <c r="A34" s="20" t="str">
        <f t="shared" si="0"/>
        <v/>
      </c>
      <c r="B34" s="24" t="str">
        <f t="shared" si="1"/>
        <v/>
      </c>
      <c r="C34" s="22" t="str">
        <f t="shared" si="2"/>
        <v>Total</v>
      </c>
      <c r="D34" s="25">
        <f>IF(B34&lt;&gt;"",C34*A34,IF(ROW()=$B$4*$B$6+14,SUM($D$13:D33),""))</f>
        <v>11975.814619225588</v>
      </c>
      <c r="E34" s="25">
        <f>IF(B34&lt;&gt;"",1/(1+$B$5/$B$6)^2*C34*(A34^2+A34),IF(ROW()=$B$4*$B$6+14,SUM($E$13:E33),""))</f>
        <v>197783.00676234579</v>
      </c>
    </row>
    <row r="35" spans="1:5">
      <c r="A35" s="20" t="str">
        <f t="shared" si="0"/>
        <v/>
      </c>
      <c r="B35" s="24" t="str">
        <f t="shared" si="1"/>
        <v/>
      </c>
      <c r="C35" s="22" t="str">
        <f t="shared" si="2"/>
        <v>Total</v>
      </c>
      <c r="D35" s="25" t="str">
        <f>IF(B35&lt;&gt;"",C35*A35,IF(ROW()=$B$4*$B$6+14,SUM($D$13:D34),""))</f>
        <v/>
      </c>
      <c r="E35" s="25" t="str">
        <f>IF(B35&lt;&gt;"",1/(1+$B$5/$B$6)^2*C35*(A35^2+A35),IF(ROW()=$B$4*$B$6+14,SUM($E$13:E34),""))</f>
        <v/>
      </c>
    </row>
    <row r="36" spans="1:5">
      <c r="A36" s="20" t="str">
        <f t="shared" si="0"/>
        <v/>
      </c>
      <c r="B36" s="24" t="str">
        <f t="shared" si="1"/>
        <v/>
      </c>
      <c r="C36" s="22" t="str">
        <f t="shared" si="2"/>
        <v>Total</v>
      </c>
      <c r="D36" s="25" t="str">
        <f>IF(B36&lt;&gt;"",C36*A36,IF(ROW()=$B$4*$B$6+14,SUM($D$13:D35),""))</f>
        <v/>
      </c>
      <c r="E36" s="25" t="str">
        <f>IF(B36&lt;&gt;"",1/(1+$B$5/$B$6)^2*C36*(A36^2+A36),IF(ROW()=$B$4*$B$6+14,SUM($E$13:E35),""))</f>
        <v/>
      </c>
    </row>
    <row r="37" spans="1:5">
      <c r="A37" s="20" t="str">
        <f t="shared" si="0"/>
        <v/>
      </c>
      <c r="B37" s="24" t="str">
        <f t="shared" si="1"/>
        <v/>
      </c>
      <c r="C37" s="22" t="str">
        <f t="shared" si="2"/>
        <v>Total</v>
      </c>
      <c r="D37" s="25" t="str">
        <f>IF(B37&lt;&gt;"",C37*A37,IF(ROW()=$B$4*$B$6+14,SUM($D$13:D36),""))</f>
        <v/>
      </c>
      <c r="E37" s="25" t="str">
        <f>IF(B37&lt;&gt;"",1/(1+$B$5/$B$6)^2*C37*(A37^2+A37),IF(ROW()=$B$4*$B$6+14,SUM($E$13:E36),""))</f>
        <v/>
      </c>
    </row>
    <row r="38" spans="1:5">
      <c r="A38" s="20" t="str">
        <f t="shared" si="0"/>
        <v/>
      </c>
      <c r="B38" s="24" t="str">
        <f t="shared" si="1"/>
        <v/>
      </c>
      <c r="C38" s="22" t="str">
        <f t="shared" si="2"/>
        <v>Total</v>
      </c>
      <c r="D38" s="25" t="str">
        <f>IF(B38&lt;&gt;"",C38*A38,IF(ROW()=$B$4*$B$6+14,SUM($D$13:D37),""))</f>
        <v/>
      </c>
      <c r="E38" s="25" t="str">
        <f>IF(B38&lt;&gt;"",1/(1+$B$5/$B$6)^2*C38*(A38^2+A38),IF(ROW()=$B$4*$B$6+14,SUM($E$13:E37),""))</f>
        <v/>
      </c>
    </row>
    <row r="39" spans="1:5">
      <c r="A39" s="20" t="str">
        <f t="shared" si="0"/>
        <v/>
      </c>
      <c r="B39" s="24" t="str">
        <f t="shared" si="1"/>
        <v/>
      </c>
      <c r="C39" s="22" t="str">
        <f t="shared" si="2"/>
        <v>Total</v>
      </c>
      <c r="D39" s="25" t="str">
        <f>IF(B39&lt;&gt;"",C39*A39,IF(ROW()=$B$4*$B$6+14,SUM($D$13:D38),""))</f>
        <v/>
      </c>
      <c r="E39" s="25" t="str">
        <f>IF(B39&lt;&gt;"",1/(1+$B$5/$B$6)^2*C39*(A39^2+A39),IF(ROW()=$B$4*$B$6+14,SUM($E$13:E38),""))</f>
        <v/>
      </c>
    </row>
    <row r="40" spans="1:5">
      <c r="A40" s="20" t="str">
        <f t="shared" si="0"/>
        <v/>
      </c>
      <c r="B40" s="24" t="str">
        <f t="shared" si="1"/>
        <v/>
      </c>
      <c r="C40" s="22" t="str">
        <f t="shared" si="2"/>
        <v>Total</v>
      </c>
      <c r="D40" s="25" t="str">
        <f>IF(B40&lt;&gt;"",C40*A40,IF(ROW()=$B$4*$B$6+14,SUM($D$13:D39),""))</f>
        <v/>
      </c>
      <c r="E40" s="25" t="str">
        <f>IF(B40&lt;&gt;"",1/(1+$B$5/$B$6)^2*C40*(A40^2+A40),IF(ROW()=$B$4*$B$6+14,SUM($E$13:E39),""))</f>
        <v/>
      </c>
    </row>
    <row r="41" spans="1:5">
      <c r="A41" s="20" t="str">
        <f t="shared" si="0"/>
        <v/>
      </c>
      <c r="B41" s="24" t="str">
        <f t="shared" si="1"/>
        <v/>
      </c>
      <c r="C41" s="22" t="str">
        <f t="shared" si="2"/>
        <v>Total</v>
      </c>
      <c r="D41" s="25" t="str">
        <f>IF(B41&lt;&gt;"",C41*A41,IF(ROW()=$B$4*$B$6+14,SUM($D$13:D40),""))</f>
        <v/>
      </c>
      <c r="E41" s="25" t="str">
        <f>IF(B41&lt;&gt;"",1/(1+$B$5/$B$6)^2*C41*(A41^2+A41),IF(ROW()=$B$4*$B$6+14,SUM($E$13:E40),""))</f>
        <v/>
      </c>
    </row>
    <row r="42" spans="1:5">
      <c r="A42" s="20" t="str">
        <f t="shared" si="0"/>
        <v/>
      </c>
      <c r="B42" s="24" t="str">
        <f t="shared" si="1"/>
        <v/>
      </c>
      <c r="C42" s="22" t="str">
        <f t="shared" si="2"/>
        <v>Total</v>
      </c>
      <c r="D42" s="25" t="str">
        <f>IF(B42&lt;&gt;"",C42*A42,IF(ROW()=$B$4*$B$6+14,SUM($D$13:D41),""))</f>
        <v/>
      </c>
      <c r="E42" s="25" t="str">
        <f>IF(B42&lt;&gt;"",1/(1+$B$5/$B$6)^2*C42*(A42^2+A42),IF(ROW()=$B$4*$B$6+14,SUM($E$13:E41),""))</f>
        <v/>
      </c>
    </row>
    <row r="43" spans="1:5">
      <c r="A43" s="20" t="str">
        <f t="shared" si="0"/>
        <v/>
      </c>
      <c r="B43" s="24" t="str">
        <f t="shared" si="1"/>
        <v/>
      </c>
      <c r="C43" s="22" t="str">
        <f t="shared" si="2"/>
        <v>Total</v>
      </c>
      <c r="D43" s="25" t="str">
        <f>IF(B43&lt;&gt;"",C43*A43,IF(ROW()=$B$4*$B$6+14,SUM($D$13:D42),""))</f>
        <v/>
      </c>
      <c r="E43" s="25" t="str">
        <f>IF(B43&lt;&gt;"",1/(1+$B$5/$B$6)^2*C43*(A43^2+A43),IF(ROW()=$B$4*$B$6+14,SUM($E$13:E42),""))</f>
        <v/>
      </c>
    </row>
    <row r="44" spans="1:5">
      <c r="A44" s="20" t="str">
        <f t="shared" si="0"/>
        <v/>
      </c>
      <c r="B44" s="24" t="str">
        <f t="shared" si="1"/>
        <v/>
      </c>
      <c r="C44" s="22" t="str">
        <f t="shared" si="2"/>
        <v>Total</v>
      </c>
      <c r="D44" s="25" t="str">
        <f>IF(B44&lt;&gt;"",C44*A44,IF(ROW()=$B$4*$B$6+14,SUM($D$13:D43),""))</f>
        <v/>
      </c>
      <c r="E44" s="25" t="str">
        <f>IF(B44&lt;&gt;"",1/(1+$B$5/$B$6)^2*C44*(A44^2+A44),IF(ROW()=$B$4*$B$6+14,SUM($E$13:E43),""))</f>
        <v/>
      </c>
    </row>
    <row r="45" spans="1:5">
      <c r="A45" s="20" t="str">
        <f t="shared" si="0"/>
        <v/>
      </c>
      <c r="B45" s="24" t="str">
        <f t="shared" si="1"/>
        <v/>
      </c>
      <c r="C45" s="22" t="str">
        <f t="shared" si="2"/>
        <v>Total</v>
      </c>
      <c r="D45" s="25" t="str">
        <f>IF(B45&lt;&gt;"",C45*A45,IF(ROW()=$B$4*$B$6+14,SUM($D$13:D44),""))</f>
        <v/>
      </c>
      <c r="E45" s="25" t="str">
        <f>IF(B45&lt;&gt;"",1/(1+$B$5/$B$6)^2*C45*(A45^2+A45),IF(ROW()=$B$4*$B$6+14,SUM($E$13:E44),""))</f>
        <v/>
      </c>
    </row>
    <row r="46" spans="1:5">
      <c r="A46" s="20" t="str">
        <f t="shared" si="0"/>
        <v/>
      </c>
      <c r="B46" s="24" t="str">
        <f t="shared" si="1"/>
        <v/>
      </c>
      <c r="C46" s="22" t="str">
        <f t="shared" si="2"/>
        <v>Total</v>
      </c>
      <c r="D46" s="25" t="str">
        <f>IF(B46&lt;&gt;"",C46*A46,IF(ROW()=$B$4*$B$6+14,SUM($D$13:D45),""))</f>
        <v/>
      </c>
      <c r="E46" s="25" t="str">
        <f>IF(B46&lt;&gt;"",1/(1+$B$5/$B$6)^2*C46*(A46^2+A46),IF(ROW()=$B$4*$B$6+14,SUM($E$13:E45),""))</f>
        <v/>
      </c>
    </row>
    <row r="47" spans="1:5">
      <c r="A47" s="20" t="str">
        <f t="shared" si="0"/>
        <v/>
      </c>
      <c r="B47" s="24" t="str">
        <f t="shared" si="1"/>
        <v/>
      </c>
      <c r="C47" s="22" t="str">
        <f t="shared" si="2"/>
        <v>Total</v>
      </c>
      <c r="D47" s="25" t="str">
        <f>IF(B47&lt;&gt;"",C47*A47,IF(ROW()=$B$4*$B$6+14,SUM($D$13:D46),""))</f>
        <v/>
      </c>
      <c r="E47" s="25" t="str">
        <f>IF(B47&lt;&gt;"",1/(1+$B$5/$B$6)^2*C47*(A47^2+A47),IF(ROW()=$B$4*$B$6+14,SUM($E$13:E46),""))</f>
        <v/>
      </c>
    </row>
    <row r="48" spans="1:5">
      <c r="A48" s="20" t="str">
        <f t="shared" si="0"/>
        <v/>
      </c>
      <c r="B48" s="24" t="str">
        <f t="shared" si="1"/>
        <v/>
      </c>
      <c r="C48" s="22" t="str">
        <f t="shared" si="2"/>
        <v>Total</v>
      </c>
      <c r="D48" s="25" t="str">
        <f>IF(B48&lt;&gt;"",C48*A48,IF(ROW()=$B$4*$B$6+14,SUM($D$13:D47),""))</f>
        <v/>
      </c>
      <c r="E48" s="25" t="str">
        <f>IF(B48&lt;&gt;"",1/(1+$B$5/$B$6)^2*C48*(A48^2+A48),IF(ROW()=$B$4*$B$6+14,SUM($E$13:E47),""))</f>
        <v/>
      </c>
    </row>
    <row r="49" spans="1:5">
      <c r="A49" s="20" t="str">
        <f t="shared" si="0"/>
        <v/>
      </c>
      <c r="B49" s="24" t="str">
        <f t="shared" si="1"/>
        <v/>
      </c>
      <c r="C49" s="22" t="str">
        <f t="shared" si="2"/>
        <v>Total</v>
      </c>
      <c r="D49" s="25" t="str">
        <f>IF(B49&lt;&gt;"",C49*A49,IF(ROW()=$B$4*$B$6+14,SUM($D$13:D48),""))</f>
        <v/>
      </c>
      <c r="E49" s="25" t="str">
        <f>IF(B49&lt;&gt;"",1/(1+$B$5/$B$6)^2*C49*(A49^2+A49),IF(ROW()=$B$4*$B$6+14,SUM($E$13:E48),""))</f>
        <v/>
      </c>
    </row>
    <row r="50" spans="1:5">
      <c r="A50" s="20" t="str">
        <f t="shared" si="0"/>
        <v/>
      </c>
      <c r="B50" s="24" t="str">
        <f t="shared" si="1"/>
        <v/>
      </c>
      <c r="C50" s="22" t="str">
        <f t="shared" si="2"/>
        <v>Total</v>
      </c>
      <c r="D50" s="25" t="str">
        <f>IF(B50&lt;&gt;"",C50*A50,IF(ROW()=$B$4*$B$6+14,SUM($D$13:D49),""))</f>
        <v/>
      </c>
      <c r="E50" s="25" t="str">
        <f>IF(B50&lt;&gt;"",1/(1+$B$5/$B$6)^2*C50*(A50^2+A50),IF(ROW()=$B$4*$B$6+14,SUM($E$13:E49),""))</f>
        <v/>
      </c>
    </row>
    <row r="51" spans="1:5">
      <c r="A51" s="20" t="str">
        <f t="shared" si="0"/>
        <v/>
      </c>
      <c r="B51" s="24" t="str">
        <f t="shared" si="1"/>
        <v/>
      </c>
      <c r="C51" s="22" t="str">
        <f t="shared" si="2"/>
        <v>Total</v>
      </c>
      <c r="D51" s="25" t="str">
        <f>IF(B51&lt;&gt;"",C51*A51,IF(ROW()=$B$4*$B$6+14,SUM($D$13:D50),""))</f>
        <v/>
      </c>
      <c r="E51" s="25" t="str">
        <f>IF(B51&lt;&gt;"",1/(1+$B$5/$B$6)^2*C51*(A51^2+A51),IF(ROW()=$B$4*$B$6+14,SUM($E$13:E50),""))</f>
        <v/>
      </c>
    </row>
    <row r="52" spans="1:5">
      <c r="A52" s="20" t="str">
        <f t="shared" si="0"/>
        <v/>
      </c>
      <c r="B52" s="24" t="str">
        <f t="shared" si="1"/>
        <v/>
      </c>
      <c r="C52" s="22" t="str">
        <f t="shared" si="2"/>
        <v>Total</v>
      </c>
      <c r="D52" s="25" t="str">
        <f>IF(B52&lt;&gt;"",C52*A52,IF(ROW()=$B$4*$B$6+14,SUM($D$13:D51),""))</f>
        <v/>
      </c>
      <c r="E52" s="25" t="str">
        <f>IF(B52&lt;&gt;"",1/(1+$B$5/$B$6)^2*C52*(A52^2+A52),IF(ROW()=$B$4*$B$6+14,SUM($E$13:E51),""))</f>
        <v/>
      </c>
    </row>
    <row r="53" spans="1:5">
      <c r="A53" s="20" t="str">
        <f t="shared" si="0"/>
        <v/>
      </c>
      <c r="B53" s="24" t="str">
        <f t="shared" si="1"/>
        <v/>
      </c>
      <c r="C53" s="22" t="str">
        <f t="shared" si="2"/>
        <v>Total</v>
      </c>
      <c r="D53" s="25" t="str">
        <f>IF(B53&lt;&gt;"",C53*A53,IF(ROW()=$B$4*$B$6+14,SUM($D$13:D52),""))</f>
        <v/>
      </c>
      <c r="E53" s="25" t="str">
        <f>IF(B53&lt;&gt;"",1/(1+$B$5/$B$6)^2*C53*(A53^2+A53),IF(ROW()=$B$4*$B$6+14,SUM($E$13:E52),""))</f>
        <v/>
      </c>
    </row>
    <row r="54" spans="1:5">
      <c r="A54" s="20" t="str">
        <f t="shared" si="0"/>
        <v/>
      </c>
      <c r="B54" s="24" t="str">
        <f t="shared" si="1"/>
        <v/>
      </c>
      <c r="C54" s="22" t="str">
        <f t="shared" si="2"/>
        <v>Total</v>
      </c>
      <c r="D54" s="25" t="str">
        <f>IF(B54&lt;&gt;"",C54*A54,IF(ROW()=$B$4*$B$6+14,SUM($D$13:D53),""))</f>
        <v/>
      </c>
      <c r="E54" s="25" t="str">
        <f>IF(B54&lt;&gt;"",1/(1+$B$5/$B$6)^2*C54*(A54^2+A54),IF(ROW()=$B$4*$B$6+14,SUM($E$13:E53),""))</f>
        <v/>
      </c>
    </row>
    <row r="55" spans="1:5">
      <c r="A55" s="20" t="str">
        <f t="shared" si="0"/>
        <v/>
      </c>
      <c r="B55" s="24" t="str">
        <f t="shared" si="1"/>
        <v/>
      </c>
      <c r="C55" s="22" t="str">
        <f t="shared" si="2"/>
        <v>Total</v>
      </c>
      <c r="D55" s="25" t="str">
        <f>IF(B55&lt;&gt;"",C55*A55,IF(ROW()=$B$4*$B$6+14,SUM($D$13:D54),""))</f>
        <v/>
      </c>
      <c r="E55" s="25" t="str">
        <f>IF(B55&lt;&gt;"",1/(1+$B$5/$B$6)^2*C55*(A55^2+A55),IF(ROW()=$B$4*$B$6+14,SUM($E$13:E54),""))</f>
        <v/>
      </c>
    </row>
    <row r="56" spans="1:5">
      <c r="A56" s="20" t="str">
        <f t="shared" si="0"/>
        <v/>
      </c>
      <c r="B56" s="24" t="str">
        <f t="shared" si="1"/>
        <v/>
      </c>
      <c r="C56" s="22" t="str">
        <f t="shared" si="2"/>
        <v>Total</v>
      </c>
      <c r="D56" s="25" t="str">
        <f>IF(B56&lt;&gt;"",C56*A56,IF(ROW()=$B$4*$B$6+14,SUM($D$13:D55),""))</f>
        <v/>
      </c>
      <c r="E56" s="25" t="str">
        <f>IF(B56&lt;&gt;"",1/(1+$B$5/$B$6)^2*C56*(A56^2+A56),IF(ROW()=$B$4*$B$6+14,SUM($E$13:E55),""))</f>
        <v/>
      </c>
    </row>
    <row r="57" spans="1:5">
      <c r="A57" s="20" t="str">
        <f t="shared" si="0"/>
        <v/>
      </c>
      <c r="B57" s="24" t="str">
        <f t="shared" si="1"/>
        <v/>
      </c>
      <c r="C57" s="22" t="str">
        <f t="shared" si="2"/>
        <v>Total</v>
      </c>
      <c r="D57" s="25" t="str">
        <f>IF(B57&lt;&gt;"",C57*A57,IF(ROW()=$B$4*$B$6+14,SUM($D$13:D56),""))</f>
        <v/>
      </c>
      <c r="E57" s="25" t="str">
        <f>IF(B57&lt;&gt;"",1/(1+$B$5/$B$6)^2*C57*(A57^2+A57),IF(ROW()=$B$4*$B$6+14,SUM($E$13:E56),""))</f>
        <v/>
      </c>
    </row>
    <row r="58" spans="1:5">
      <c r="A58" s="20" t="str">
        <f t="shared" si="0"/>
        <v/>
      </c>
      <c r="B58" s="24" t="str">
        <f t="shared" si="1"/>
        <v/>
      </c>
      <c r="C58" s="22" t="str">
        <f t="shared" si="2"/>
        <v>Total</v>
      </c>
      <c r="D58" s="25" t="str">
        <f>IF(B58&lt;&gt;"",C58*A58,IF(ROW()=$B$4*$B$6+14,SUM($D$13:D57),""))</f>
        <v/>
      </c>
      <c r="E58" s="25" t="str">
        <f>IF(B58&lt;&gt;"",1/(1+$B$5/$B$6)^2*C58*(A58^2+A58),IF(ROW()=$B$4*$B$6+14,SUM($E$13:E57),""))</f>
        <v/>
      </c>
    </row>
    <row r="59" spans="1:5">
      <c r="A59" s="20" t="str">
        <f t="shared" si="0"/>
        <v/>
      </c>
      <c r="B59" s="24" t="str">
        <f t="shared" si="1"/>
        <v/>
      </c>
      <c r="C59" s="22" t="str">
        <f t="shared" si="2"/>
        <v>Total</v>
      </c>
      <c r="D59" s="25" t="str">
        <f>IF(B59&lt;&gt;"",C59*A59,IF(ROW()=$B$4*$B$6+14,SUM($D$13:D58),""))</f>
        <v/>
      </c>
      <c r="E59" s="25" t="str">
        <f>IF(B59&lt;&gt;"",1/(1+$B$5/$B$6)^2*C59*(A59^2+A59),IF(ROW()=$B$4*$B$6+14,SUM($E$13:E58),""))</f>
        <v/>
      </c>
    </row>
    <row r="60" spans="1:5">
      <c r="A60" s="20" t="str">
        <f t="shared" si="0"/>
        <v/>
      </c>
      <c r="B60" s="24" t="str">
        <f t="shared" si="1"/>
        <v/>
      </c>
      <c r="C60" s="22" t="str">
        <f t="shared" si="2"/>
        <v>Total</v>
      </c>
      <c r="D60" s="25" t="str">
        <f>IF(B60&lt;&gt;"",C60*A60,IF(ROW()=$B$4*$B$6+14,SUM($D$13:D59),""))</f>
        <v/>
      </c>
      <c r="E60" s="25" t="str">
        <f>IF(B60&lt;&gt;"",1/(1+$B$5/$B$6)^2*C60*(A60^2+A60),IF(ROW()=$B$4*$B$6+14,SUM($E$13:E59),""))</f>
        <v/>
      </c>
    </row>
    <row r="61" spans="1:5">
      <c r="A61" s="20" t="str">
        <f t="shared" si="0"/>
        <v/>
      </c>
      <c r="B61" s="24" t="str">
        <f t="shared" si="1"/>
        <v/>
      </c>
      <c r="C61" s="22" t="str">
        <f t="shared" si="2"/>
        <v>Total</v>
      </c>
      <c r="D61" s="25" t="str">
        <f>IF(B61&lt;&gt;"",C61*A61,IF(ROW()=$B$4*$B$6+14,SUM($D$13:D60),""))</f>
        <v/>
      </c>
      <c r="E61" s="25" t="str">
        <f>IF(B61&lt;&gt;"",1/(1+$B$5/$B$6)^2*C61*(A61^2+A61),IF(ROW()=$B$4*$B$6+14,SUM($E$13:E60),""))</f>
        <v/>
      </c>
    </row>
    <row r="62" spans="1:5">
      <c r="A62" s="20" t="str">
        <f t="shared" si="0"/>
        <v/>
      </c>
      <c r="B62" s="24" t="str">
        <f t="shared" si="1"/>
        <v/>
      </c>
      <c r="C62" s="22" t="str">
        <f t="shared" si="2"/>
        <v>Total</v>
      </c>
      <c r="D62" s="25" t="str">
        <f>IF(B62&lt;&gt;"",C62*A62,IF(ROW()=$B$4*$B$6+14,SUM($D$13:D61),""))</f>
        <v/>
      </c>
      <c r="E62" s="25" t="str">
        <f>IF(B62&lt;&gt;"",1/(1+$B$5/$B$6)^2*C62*(A62^2+A62),IF(ROW()=$B$4*$B$6+14,SUM($E$13:E61),""))</f>
        <v/>
      </c>
    </row>
    <row r="63" spans="1:5">
      <c r="A63" s="20" t="str">
        <f t="shared" si="0"/>
        <v/>
      </c>
      <c r="B63" s="24" t="str">
        <f t="shared" si="1"/>
        <v/>
      </c>
      <c r="C63" s="22" t="str">
        <f t="shared" si="2"/>
        <v>Total</v>
      </c>
      <c r="D63" s="25" t="str">
        <f>IF(B63&lt;&gt;"",C63*A63,IF(ROW()=$B$4*$B$6+14,SUM($D$13:D62),""))</f>
        <v/>
      </c>
      <c r="E63" s="25" t="str">
        <f>IF(B63&lt;&gt;"",1/(1+$B$5/$B$6)^2*C63*(A63^2+A63),IF(ROW()=$B$4*$B$6+14,SUM($E$13:E62),""))</f>
        <v/>
      </c>
    </row>
    <row r="64" spans="1:5">
      <c r="A64" s="20" t="str">
        <f t="shared" si="0"/>
        <v/>
      </c>
      <c r="B64" s="24" t="str">
        <f t="shared" si="1"/>
        <v/>
      </c>
      <c r="C64" s="22" t="str">
        <f t="shared" si="2"/>
        <v>Total</v>
      </c>
      <c r="D64" s="25" t="str">
        <f>IF(B64&lt;&gt;"",C64*A64,IF(ROW()=$B$4*$B$6+14,SUM($D$13:D63),""))</f>
        <v/>
      </c>
      <c r="E64" s="25" t="str">
        <f>IF(B64&lt;&gt;"",1/(1+$B$5/$B$6)^2*C64*(A64^2+A64),IF(ROW()=$B$4*$B$6+14,SUM($E$13:E63),""))</f>
        <v/>
      </c>
    </row>
    <row r="65" spans="1:5">
      <c r="A65" s="20" t="str">
        <f t="shared" si="0"/>
        <v/>
      </c>
      <c r="B65" s="24" t="str">
        <f t="shared" si="1"/>
        <v/>
      </c>
      <c r="C65" s="22" t="str">
        <f t="shared" si="2"/>
        <v>Total</v>
      </c>
      <c r="D65" s="25" t="str">
        <f>IF(B65&lt;&gt;"",C65*A65,IF(ROW()=$B$4*$B$6+14,SUM($D$13:D64),""))</f>
        <v/>
      </c>
      <c r="E65" s="25" t="str">
        <f>IF(B65&lt;&gt;"",1/(1+$B$5/$B$6)^2*C65*(A65^2+A65),IF(ROW()=$B$4*$B$6+14,SUM($E$13:E64),""))</f>
        <v/>
      </c>
    </row>
    <row r="66" spans="1:5">
      <c r="A66" s="20" t="str">
        <f t="shared" si="0"/>
        <v/>
      </c>
      <c r="B66" s="24" t="str">
        <f t="shared" si="1"/>
        <v/>
      </c>
      <c r="C66" s="22" t="str">
        <f t="shared" si="2"/>
        <v>Total</v>
      </c>
      <c r="D66" s="25" t="str">
        <f>IF(B66&lt;&gt;"",C66*A66,IF(ROW()=$B$4*$B$6+14,SUM($D$13:D65),""))</f>
        <v/>
      </c>
      <c r="E66" s="25" t="str">
        <f>IF(B66&lt;&gt;"",1/(1+$B$5/$B$6)^2*C66*(A66^2+A66),IF(ROW()=$B$4*$B$6+14,SUM($E$13:E65),""))</f>
        <v/>
      </c>
    </row>
    <row r="67" spans="1:5">
      <c r="A67" s="20" t="str">
        <f t="shared" si="0"/>
        <v/>
      </c>
      <c r="B67" s="24" t="str">
        <f t="shared" si="1"/>
        <v/>
      </c>
      <c r="C67" s="22" t="str">
        <f t="shared" si="2"/>
        <v>Total</v>
      </c>
      <c r="D67" s="25" t="str">
        <f>IF(B67&lt;&gt;"",C67*A67,IF(ROW()=$B$4*$B$6+14,SUM($D$13:D66),""))</f>
        <v/>
      </c>
      <c r="E67" s="25" t="str">
        <f>IF(B67&lt;&gt;"",1/(1+$B$5/$B$6)^2*C67*(A67^2+A67),IF(ROW()=$B$4*$B$6+14,SUM($E$13:E66),""))</f>
        <v/>
      </c>
    </row>
    <row r="68" spans="1:5">
      <c r="A68" s="20" t="str">
        <f t="shared" si="0"/>
        <v/>
      </c>
      <c r="B68" s="24" t="str">
        <f t="shared" si="1"/>
        <v/>
      </c>
      <c r="C68" s="22" t="str">
        <f t="shared" si="2"/>
        <v>Total</v>
      </c>
      <c r="D68" s="25" t="str">
        <f>IF(B68&lt;&gt;"",C68*A68,IF(ROW()=$B$4*$B$6+14,SUM($D$13:D67),""))</f>
        <v/>
      </c>
      <c r="E68" s="25" t="str">
        <f>IF(B68&lt;&gt;"",1/(1+$B$5/$B$6)^2*C68*(A68^2+A68),IF(ROW()=$B$4*$B$6+14,SUM($E$13:E67),""))</f>
        <v/>
      </c>
    </row>
    <row r="69" spans="1:5">
      <c r="A69" s="20" t="str">
        <f t="shared" si="0"/>
        <v/>
      </c>
      <c r="B69" s="24" t="str">
        <f t="shared" si="1"/>
        <v/>
      </c>
      <c r="C69" s="22" t="str">
        <f t="shared" si="2"/>
        <v>Total</v>
      </c>
      <c r="D69" s="25" t="str">
        <f>IF(B69&lt;&gt;"",C69*A69,IF(ROW()=$B$4*$B$6+14,SUM($D$13:D68),""))</f>
        <v/>
      </c>
      <c r="E69" s="25" t="str">
        <f>IF(B69&lt;&gt;"",1/(1+$B$5/$B$6)^2*C69*(A69^2+A69),IF(ROW()=$B$4*$B$6+14,SUM($E$13:E68),""))</f>
        <v/>
      </c>
    </row>
    <row r="70" spans="1:5">
      <c r="A70" s="20" t="str">
        <f t="shared" si="0"/>
        <v/>
      </c>
      <c r="B70" s="24" t="str">
        <f t="shared" si="1"/>
        <v/>
      </c>
      <c r="C70" s="22" t="str">
        <f t="shared" si="2"/>
        <v>Total</v>
      </c>
      <c r="D70" s="25" t="str">
        <f>IF(B70&lt;&gt;"",C70*A70,IF(ROW()=$B$4*$B$6+14,SUM($D$13:D69),""))</f>
        <v/>
      </c>
      <c r="E70" s="25" t="str">
        <f>IF(B70&lt;&gt;"",1/(1+$B$5/$B$6)^2*C70*(A70^2+A70),IF(ROW()=$B$4*$B$6+14,SUM($E$13:E69),""))</f>
        <v/>
      </c>
    </row>
    <row r="71" spans="1:5">
      <c r="A71" s="20" t="str">
        <f t="shared" si="0"/>
        <v/>
      </c>
      <c r="B71" s="24" t="str">
        <f t="shared" si="1"/>
        <v/>
      </c>
      <c r="C71" s="22" t="str">
        <f t="shared" si="2"/>
        <v>Total</v>
      </c>
      <c r="D71" s="25" t="str">
        <f>IF(B71&lt;&gt;"",C71*A71,IF(ROW()=$B$4*$B$6+14,SUM($D$13:D70),""))</f>
        <v/>
      </c>
      <c r="E71" s="25" t="str">
        <f>IF(B71&lt;&gt;"",1/(1+$B$5/$B$6)^2*C71*(A71^2+A71),IF(ROW()=$B$4*$B$6+14,SUM($E$13:E70),""))</f>
        <v/>
      </c>
    </row>
    <row r="72" spans="1:5">
      <c r="A72" s="20" t="str">
        <f t="shared" si="0"/>
        <v/>
      </c>
      <c r="B72" s="24" t="str">
        <f t="shared" si="1"/>
        <v/>
      </c>
      <c r="C72" s="22" t="str">
        <f t="shared" si="2"/>
        <v>Total</v>
      </c>
      <c r="D72" s="25" t="str">
        <f>IF(B72&lt;&gt;"",C72*A72,IF(ROW()=$B$4*$B$6+14,SUM($D$13:D71),""))</f>
        <v/>
      </c>
      <c r="E72" s="25" t="str">
        <f>IF(B72&lt;&gt;"",1/(1+$B$5/$B$6)^2*C72*(A72^2+A72),IF(ROW()=$B$4*$B$6+14,SUM($E$13:E71),""))</f>
        <v/>
      </c>
    </row>
    <row r="73" spans="1:5">
      <c r="A73" s="20" t="str">
        <f t="shared" si="0"/>
        <v/>
      </c>
      <c r="B73" s="24" t="str">
        <f t="shared" si="1"/>
        <v/>
      </c>
      <c r="C73" s="22" t="str">
        <f t="shared" si="2"/>
        <v>Total</v>
      </c>
      <c r="D73" s="25" t="str">
        <f>IF(B73&lt;&gt;"",C73*A73,IF(ROW()=$B$4*$B$6+14,SUM($D$13:D72),""))</f>
        <v/>
      </c>
      <c r="E73" s="25" t="str">
        <f>IF(B73&lt;&gt;"",1/(1+$B$5/$B$6)^2*C73*(A73^2+A73),IF(ROW()=$B$4*$B$6+14,SUM($E$13:E72),""))</f>
        <v/>
      </c>
    </row>
    <row r="74" spans="1:5">
      <c r="A74" s="20" t="str">
        <f t="shared" si="0"/>
        <v/>
      </c>
      <c r="B74" s="24" t="str">
        <f t="shared" si="1"/>
        <v/>
      </c>
      <c r="C74" s="22" t="str">
        <f t="shared" si="2"/>
        <v>Total</v>
      </c>
      <c r="D74" s="25" t="str">
        <f>IF(B74&lt;&gt;"",C74*A74,IF(ROW()=$B$4*$B$6+14,SUM($D$13:D73),""))</f>
        <v/>
      </c>
      <c r="E74" s="25" t="str">
        <f>IF(B74&lt;&gt;"",1/(1+$B$5/$B$6)^2*C74*(A74^2+A74),IF(ROW()=$B$4*$B$6+14,SUM($E$13:E73),""))</f>
        <v/>
      </c>
    </row>
    <row r="75" spans="1:5">
      <c r="A75" s="20" t="str">
        <f t="shared" si="0"/>
        <v/>
      </c>
      <c r="B75" s="24" t="str">
        <f t="shared" si="1"/>
        <v/>
      </c>
      <c r="C75" s="22" t="str">
        <f t="shared" si="2"/>
        <v>Total</v>
      </c>
      <c r="D75" s="25" t="str">
        <f>IF(B75&lt;&gt;"",C75*A75,IF(ROW()=$B$4*$B$6+14,SUM($D$13:D74),""))</f>
        <v/>
      </c>
      <c r="E75" s="25" t="str">
        <f>IF(B75&lt;&gt;"",1/(1+$B$5/$B$6)^2*C75*(A75^2+A75),IF(ROW()=$B$4*$B$6+14,SUM($E$13:E74),""))</f>
        <v/>
      </c>
    </row>
    <row r="76" spans="1:5">
      <c r="A76" s="20" t="str">
        <f t="shared" si="0"/>
        <v/>
      </c>
      <c r="B76" s="24" t="str">
        <f t="shared" si="1"/>
        <v/>
      </c>
      <c r="C76" s="22" t="str">
        <f t="shared" si="2"/>
        <v>Total</v>
      </c>
      <c r="D76" s="25" t="str">
        <f>IF(B76&lt;&gt;"",C76*A76,IF(ROW()=$B$4*$B$6+14,SUM($D$13:D75),""))</f>
        <v/>
      </c>
      <c r="E76" s="25" t="str">
        <f>IF(B76&lt;&gt;"",1/(1+$B$5/$B$6)^2*C76*(A76^2+A76),IF(ROW()=$B$4*$B$6+14,SUM($E$13:E75),""))</f>
        <v/>
      </c>
    </row>
    <row r="77" spans="1:5">
      <c r="A77" s="20" t="str">
        <f t="shared" si="0"/>
        <v/>
      </c>
      <c r="B77" s="24" t="str">
        <f t="shared" si="1"/>
        <v/>
      </c>
      <c r="C77" s="22" t="str">
        <f t="shared" si="2"/>
        <v>Total</v>
      </c>
      <c r="D77" s="25" t="str">
        <f>IF(B77&lt;&gt;"",C77*A77,IF(ROW()=$B$4*$B$6+14,SUM($D$13:D76),""))</f>
        <v/>
      </c>
      <c r="E77" s="25" t="str">
        <f>IF(B77&lt;&gt;"",1/(1+$B$5/$B$6)^2*C77*(A77^2+A77),IF(ROW()=$B$4*$B$6+14,SUM($E$13:E76),""))</f>
        <v/>
      </c>
    </row>
    <row r="78" spans="1:5">
      <c r="A78" s="20" t="str">
        <f t="shared" si="0"/>
        <v/>
      </c>
      <c r="B78" s="24" t="str">
        <f t="shared" si="1"/>
        <v/>
      </c>
      <c r="C78" s="22" t="str">
        <f t="shared" si="2"/>
        <v>Total</v>
      </c>
      <c r="D78" s="25" t="str">
        <f>IF(B78&lt;&gt;"",C78*A78,IF(ROW()=$B$4*$B$6+14,SUM($D$13:D77),""))</f>
        <v/>
      </c>
      <c r="E78" s="25" t="str">
        <f>IF(B78&lt;&gt;"",1/(1+$B$5/$B$6)^2*C78*(A78^2+A78),IF(ROW()=$B$4*$B$6+14,SUM($E$13:E77),""))</f>
        <v/>
      </c>
    </row>
    <row r="79" spans="1:5">
      <c r="A79" s="20" t="str">
        <f t="shared" ref="A79:A142" si="3">IF(A78&lt;$B$6*$B$4,A78+1,"")</f>
        <v/>
      </c>
      <c r="B79" s="24" t="str">
        <f t="shared" ref="B79:B142" si="4">IF(A79&lt;$B$6*$B$4,$B$3*$B$2/$B$6,IF(A79=$B$6*$B$4,$B$3*$B$2/$B$6+$B$2,""))</f>
        <v/>
      </c>
      <c r="C79" s="22" t="str">
        <f t="shared" ref="C79:C142" si="5">IF(B79&lt;&gt;"",B79/(1+$B$5/$B$6)^A79,"Total")</f>
        <v>Total</v>
      </c>
      <c r="D79" s="25" t="str">
        <f>IF(B79&lt;&gt;"",C79*A79,IF(ROW()=$B$4*$B$6+14,SUM($D$13:D78),""))</f>
        <v/>
      </c>
      <c r="E79" s="25" t="str">
        <f>IF(B79&lt;&gt;"",1/(1+$B$5/$B$6)^2*C79*(A79^2+A79),IF(ROW()=$B$4*$B$6+14,SUM($E$13:E78),""))</f>
        <v/>
      </c>
    </row>
    <row r="80" spans="1:5">
      <c r="A80" s="20" t="str">
        <f t="shared" si="3"/>
        <v/>
      </c>
      <c r="B80" s="24" t="str">
        <f t="shared" si="4"/>
        <v/>
      </c>
      <c r="C80" s="22" t="str">
        <f t="shared" si="5"/>
        <v>Total</v>
      </c>
      <c r="D80" s="25" t="str">
        <f>IF(B80&lt;&gt;"",C80*A80,IF(ROW()=$B$4*$B$6+14,SUM($D$13:D79),""))</f>
        <v/>
      </c>
      <c r="E80" s="25" t="str">
        <f>IF(B80&lt;&gt;"",1/(1+$B$5/$B$6)^2*C80*(A80^2+A80),IF(ROW()=$B$4*$B$6+14,SUM($E$13:E79),""))</f>
        <v/>
      </c>
    </row>
    <row r="81" spans="1:5">
      <c r="A81" s="20" t="str">
        <f t="shared" si="3"/>
        <v/>
      </c>
      <c r="B81" s="24" t="str">
        <f t="shared" si="4"/>
        <v/>
      </c>
      <c r="C81" s="22" t="str">
        <f t="shared" si="5"/>
        <v>Total</v>
      </c>
      <c r="D81" s="25" t="str">
        <f>IF(B81&lt;&gt;"",C81*A81,IF(ROW()=$B$4*$B$6+14,SUM($D$13:D80),""))</f>
        <v/>
      </c>
      <c r="E81" s="25" t="str">
        <f>IF(B81&lt;&gt;"",1/(1+$B$5/$B$6)^2*C81*(A81^2+A81),IF(ROW()=$B$4*$B$6+14,SUM($E$13:E80),""))</f>
        <v/>
      </c>
    </row>
    <row r="82" spans="1:5">
      <c r="A82" s="20" t="str">
        <f t="shared" si="3"/>
        <v/>
      </c>
      <c r="B82" s="24" t="str">
        <f t="shared" si="4"/>
        <v/>
      </c>
      <c r="C82" s="22" t="str">
        <f t="shared" si="5"/>
        <v>Total</v>
      </c>
      <c r="D82" s="25" t="str">
        <f>IF(B82&lt;&gt;"",C82*A82,IF(ROW()=$B$4*$B$6+14,SUM($D$13:D81),""))</f>
        <v/>
      </c>
      <c r="E82" s="25" t="str">
        <f>IF(B82&lt;&gt;"",1/(1+$B$5/$B$6)^2*C82*(A82^2+A82),IF(ROW()=$B$4*$B$6+14,SUM($E$13:E81),""))</f>
        <v/>
      </c>
    </row>
    <row r="83" spans="1:5">
      <c r="A83" s="20" t="str">
        <f t="shared" si="3"/>
        <v/>
      </c>
      <c r="B83" s="24" t="str">
        <f t="shared" si="4"/>
        <v/>
      </c>
      <c r="C83" s="22" t="str">
        <f t="shared" si="5"/>
        <v>Total</v>
      </c>
      <c r="D83" s="25" t="str">
        <f>IF(B83&lt;&gt;"",C83*A83,IF(ROW()=$B$4*$B$6+14,SUM($D$13:D82),""))</f>
        <v/>
      </c>
      <c r="E83" s="25" t="str">
        <f>IF(B83&lt;&gt;"",1/(1+$B$5/$B$6)^2*C83*(A83^2+A83),IF(ROW()=$B$4*$B$6+14,SUM($E$13:E82),""))</f>
        <v/>
      </c>
    </row>
    <row r="84" spans="1:5">
      <c r="A84" s="20" t="str">
        <f t="shared" si="3"/>
        <v/>
      </c>
      <c r="B84" s="24" t="str">
        <f t="shared" si="4"/>
        <v/>
      </c>
      <c r="C84" s="22" t="str">
        <f t="shared" si="5"/>
        <v>Total</v>
      </c>
      <c r="D84" s="25" t="str">
        <f>IF(B84&lt;&gt;"",C84*A84,IF(ROW()=$B$4*$B$6+14,SUM($D$13:D83),""))</f>
        <v/>
      </c>
      <c r="E84" s="25" t="str">
        <f>IF(B84&lt;&gt;"",1/(1+$B$5/$B$6)^2*C84*(A84^2+A84),IF(ROW()=$B$4*$B$6+14,SUM($E$13:E83),""))</f>
        <v/>
      </c>
    </row>
    <row r="85" spans="1:5">
      <c r="A85" s="20" t="str">
        <f t="shared" si="3"/>
        <v/>
      </c>
      <c r="B85" s="24" t="str">
        <f t="shared" si="4"/>
        <v/>
      </c>
      <c r="C85" s="22" t="str">
        <f t="shared" si="5"/>
        <v>Total</v>
      </c>
      <c r="D85" s="25" t="str">
        <f>IF(B85&lt;&gt;"",C85*A85,IF(ROW()=$B$4*$B$6+14,SUM($D$13:D84),""))</f>
        <v/>
      </c>
      <c r="E85" s="25" t="str">
        <f>IF(B85&lt;&gt;"",1/(1+$B$5/$B$6)^2*C85*(A85^2+A85),IF(ROW()=$B$4*$B$6+14,SUM($E$13:E84),""))</f>
        <v/>
      </c>
    </row>
    <row r="86" spans="1:5">
      <c r="A86" s="20" t="str">
        <f t="shared" si="3"/>
        <v/>
      </c>
      <c r="B86" s="24" t="str">
        <f t="shared" si="4"/>
        <v/>
      </c>
      <c r="C86" s="22" t="str">
        <f t="shared" si="5"/>
        <v>Total</v>
      </c>
      <c r="D86" s="25" t="str">
        <f>IF(B86&lt;&gt;"",C86*A86,IF(ROW()=$B$4*$B$6+14,SUM($D$13:D85),""))</f>
        <v/>
      </c>
      <c r="E86" s="25" t="str">
        <f>IF(B86&lt;&gt;"",1/(1+$B$5/$B$6)^2*C86*(A86^2+A86),IF(ROW()=$B$4*$B$6+14,SUM($E$13:E85),""))</f>
        <v/>
      </c>
    </row>
    <row r="87" spans="1:5">
      <c r="A87" s="20" t="str">
        <f t="shared" si="3"/>
        <v/>
      </c>
      <c r="B87" s="24" t="str">
        <f t="shared" si="4"/>
        <v/>
      </c>
      <c r="C87" s="22" t="str">
        <f t="shared" si="5"/>
        <v>Total</v>
      </c>
      <c r="D87" s="25" t="str">
        <f>IF(B87&lt;&gt;"",C87*A87,IF(ROW()=$B$4*$B$6+14,SUM($D$13:D86),""))</f>
        <v/>
      </c>
      <c r="E87" s="25" t="str">
        <f>IF(B87&lt;&gt;"",1/(1+$B$5/$B$6)^2*C87*(A87^2+A87),IF(ROW()=$B$4*$B$6+14,SUM($E$13:E86),""))</f>
        <v/>
      </c>
    </row>
    <row r="88" spans="1:5">
      <c r="A88" s="20" t="str">
        <f t="shared" si="3"/>
        <v/>
      </c>
      <c r="B88" s="24" t="str">
        <f t="shared" si="4"/>
        <v/>
      </c>
      <c r="C88" s="22" t="str">
        <f t="shared" si="5"/>
        <v>Total</v>
      </c>
      <c r="D88" s="25" t="str">
        <f>IF(B88&lt;&gt;"",C88*A88,IF(ROW()=$B$4*$B$6+14,SUM($D$13:D87),""))</f>
        <v/>
      </c>
      <c r="E88" s="25" t="str">
        <f>IF(B88&lt;&gt;"",1/(1+$B$5/$B$6)^2*C88*(A88^2+A88),IF(ROW()=$B$4*$B$6+14,SUM($E$13:E87),""))</f>
        <v/>
      </c>
    </row>
    <row r="89" spans="1:5">
      <c r="A89" s="20" t="str">
        <f t="shared" si="3"/>
        <v/>
      </c>
      <c r="B89" s="24" t="str">
        <f t="shared" si="4"/>
        <v/>
      </c>
      <c r="C89" s="22" t="str">
        <f t="shared" si="5"/>
        <v>Total</v>
      </c>
      <c r="D89" s="25" t="str">
        <f>IF(B89&lt;&gt;"",C89*A89,IF(ROW()=$B$4*$B$6+14,SUM($D$13:D88),""))</f>
        <v/>
      </c>
      <c r="E89" s="25" t="str">
        <f>IF(B89&lt;&gt;"",1/(1+$B$5/$B$6)^2*C89*(A89^2+A89),IF(ROW()=$B$4*$B$6+14,SUM($E$13:E88),""))</f>
        <v/>
      </c>
    </row>
    <row r="90" spans="1:5">
      <c r="A90" s="20" t="str">
        <f t="shared" si="3"/>
        <v/>
      </c>
      <c r="B90" s="24" t="str">
        <f t="shared" si="4"/>
        <v/>
      </c>
      <c r="C90" s="22" t="str">
        <f t="shared" si="5"/>
        <v>Total</v>
      </c>
      <c r="D90" s="25" t="str">
        <f>IF(B90&lt;&gt;"",C90*A90,IF(ROW()=$B$4*$B$6+14,SUM($D$13:D89),""))</f>
        <v/>
      </c>
      <c r="E90" s="25" t="str">
        <f>IF(B90&lt;&gt;"",1/(1+$B$5/$B$6)^2*C90*(A90^2+A90),IF(ROW()=$B$4*$B$6+14,SUM($E$13:E89),""))</f>
        <v/>
      </c>
    </row>
    <row r="91" spans="1:5">
      <c r="A91" s="20" t="str">
        <f t="shared" si="3"/>
        <v/>
      </c>
      <c r="B91" s="24" t="str">
        <f t="shared" si="4"/>
        <v/>
      </c>
      <c r="C91" s="22" t="str">
        <f t="shared" si="5"/>
        <v>Total</v>
      </c>
      <c r="D91" s="25" t="str">
        <f>IF(B91&lt;&gt;"",C91*A91,IF(ROW()=$B$4*$B$6+14,SUM($D$13:D90),""))</f>
        <v/>
      </c>
      <c r="E91" s="25" t="str">
        <f>IF(B91&lt;&gt;"",1/(1+$B$5/$B$6)^2*C91*(A91^2+A91),IF(ROW()=$B$4*$B$6+14,SUM($E$13:E90),""))</f>
        <v/>
      </c>
    </row>
    <row r="92" spans="1:5">
      <c r="A92" s="20" t="str">
        <f t="shared" si="3"/>
        <v/>
      </c>
      <c r="B92" s="24" t="str">
        <f t="shared" si="4"/>
        <v/>
      </c>
      <c r="C92" s="22" t="str">
        <f t="shared" si="5"/>
        <v>Total</v>
      </c>
      <c r="D92" s="25" t="str">
        <f>IF(B92&lt;&gt;"",C92*A92,IF(ROW()=$B$4*$B$6+14,SUM($D$13:D91),""))</f>
        <v/>
      </c>
      <c r="E92" s="25" t="str">
        <f>IF(B92&lt;&gt;"",1/(1+$B$5/$B$6)^2*C92*(A92^2+A92),IF(ROW()=$B$4*$B$6+14,SUM($E$13:E91),""))</f>
        <v/>
      </c>
    </row>
    <row r="93" spans="1:5">
      <c r="A93" s="20" t="str">
        <f t="shared" si="3"/>
        <v/>
      </c>
      <c r="B93" s="24" t="str">
        <f t="shared" si="4"/>
        <v/>
      </c>
      <c r="C93" s="22" t="str">
        <f t="shared" si="5"/>
        <v>Total</v>
      </c>
      <c r="D93" s="25" t="str">
        <f>IF(B93&lt;&gt;"",C93*A93,IF(ROW()=$B$4*$B$6+14,SUM($D$13:D92),""))</f>
        <v/>
      </c>
      <c r="E93" s="25" t="str">
        <f>IF(B93&lt;&gt;"",1/(1+$B$5/$B$6)^2*C93*(A93^2+A93),IF(ROW()=$B$4*$B$6+14,SUM($E$13:E92),""))</f>
        <v/>
      </c>
    </row>
    <row r="94" spans="1:5">
      <c r="A94" s="20" t="str">
        <f t="shared" si="3"/>
        <v/>
      </c>
      <c r="B94" s="24" t="str">
        <f t="shared" si="4"/>
        <v/>
      </c>
      <c r="C94" s="22" t="str">
        <f t="shared" si="5"/>
        <v>Total</v>
      </c>
      <c r="D94" s="25" t="str">
        <f>IF(B94&lt;&gt;"",C94*A94,IF(ROW()=$B$4*$B$6+14,SUM($D$13:D93),""))</f>
        <v/>
      </c>
      <c r="E94" s="25" t="str">
        <f>IF(B94&lt;&gt;"",1/(1+$B$5/$B$6)^2*C94*(A94^2+A94),IF(ROW()=$B$4*$B$6+14,SUM($E$13:E93),""))</f>
        <v/>
      </c>
    </row>
    <row r="95" spans="1:5">
      <c r="A95" s="20" t="str">
        <f t="shared" si="3"/>
        <v/>
      </c>
      <c r="B95" s="24" t="str">
        <f t="shared" si="4"/>
        <v/>
      </c>
      <c r="C95" s="22" t="str">
        <f t="shared" si="5"/>
        <v>Total</v>
      </c>
      <c r="D95" s="25" t="str">
        <f>IF(B95&lt;&gt;"",C95*A95,IF(ROW()=$B$4*$B$6+14,SUM($D$13:D94),""))</f>
        <v/>
      </c>
      <c r="E95" s="25" t="str">
        <f>IF(B95&lt;&gt;"",1/(1+$B$5/$B$6)^2*C95*(A95^2+A95),IF(ROW()=$B$4*$B$6+14,SUM($E$13:E94),""))</f>
        <v/>
      </c>
    </row>
    <row r="96" spans="1:5">
      <c r="A96" s="20" t="str">
        <f t="shared" si="3"/>
        <v/>
      </c>
      <c r="B96" s="24" t="str">
        <f t="shared" si="4"/>
        <v/>
      </c>
      <c r="C96" s="22" t="str">
        <f t="shared" si="5"/>
        <v>Total</v>
      </c>
      <c r="D96" s="25" t="str">
        <f>IF(B96&lt;&gt;"",C96*A96,IF(ROW()=$B$4*$B$6+14,SUM($D$13:D95),""))</f>
        <v/>
      </c>
      <c r="E96" s="25" t="str">
        <f>IF(B96&lt;&gt;"",1/(1+$B$5/$B$6)^2*C96*(A96^2+A96),IF(ROW()=$B$4*$B$6+14,SUM($E$13:E95),""))</f>
        <v/>
      </c>
    </row>
    <row r="97" spans="1:5">
      <c r="A97" s="20" t="str">
        <f t="shared" si="3"/>
        <v/>
      </c>
      <c r="B97" s="24" t="str">
        <f t="shared" si="4"/>
        <v/>
      </c>
      <c r="C97" s="22" t="str">
        <f t="shared" si="5"/>
        <v>Total</v>
      </c>
      <c r="D97" s="25" t="str">
        <f>IF(B97&lt;&gt;"",C97*A97,IF(ROW()=$B$4*$B$6+14,SUM($D$13:D96),""))</f>
        <v/>
      </c>
      <c r="E97" s="25" t="str">
        <f>IF(B97&lt;&gt;"",1/(1+$B$5/$B$6)^2*C97*(A97^2+A97),IF(ROW()=$B$4*$B$6+14,SUM($E$13:E96),""))</f>
        <v/>
      </c>
    </row>
    <row r="98" spans="1:5">
      <c r="A98" s="20" t="str">
        <f t="shared" si="3"/>
        <v/>
      </c>
      <c r="B98" s="24" t="str">
        <f t="shared" si="4"/>
        <v/>
      </c>
      <c r="C98" s="22" t="str">
        <f t="shared" si="5"/>
        <v>Total</v>
      </c>
      <c r="D98" s="25" t="str">
        <f>IF(B98&lt;&gt;"",C98*A98,IF(ROW()=$B$4*$B$6+14,SUM($D$13:D97),""))</f>
        <v/>
      </c>
      <c r="E98" s="25" t="str">
        <f>IF(B98&lt;&gt;"",1/(1+$B$5/$B$6)^2*C98*(A98^2+A98),IF(ROW()=$B$4*$B$6+14,SUM($E$13:E97),""))</f>
        <v/>
      </c>
    </row>
    <row r="99" spans="1:5">
      <c r="A99" s="20" t="str">
        <f t="shared" si="3"/>
        <v/>
      </c>
      <c r="B99" s="24" t="str">
        <f t="shared" si="4"/>
        <v/>
      </c>
      <c r="C99" s="22" t="str">
        <f t="shared" si="5"/>
        <v>Total</v>
      </c>
      <c r="D99" s="25" t="str">
        <f>IF(B99&lt;&gt;"",C99*A99,IF(ROW()=$B$4*$B$6+14,SUM($D$13:D98),""))</f>
        <v/>
      </c>
      <c r="E99" s="25" t="str">
        <f>IF(B99&lt;&gt;"",1/(1+$B$5/$B$6)^2*C99*(A99^2+A99),IF(ROW()=$B$4*$B$6+14,SUM($E$13:E98),""))</f>
        <v/>
      </c>
    </row>
    <row r="100" spans="1:5">
      <c r="A100" s="20" t="str">
        <f t="shared" si="3"/>
        <v/>
      </c>
      <c r="B100" s="24" t="str">
        <f t="shared" si="4"/>
        <v/>
      </c>
      <c r="C100" s="22" t="str">
        <f t="shared" si="5"/>
        <v>Total</v>
      </c>
      <c r="D100" s="25" t="str">
        <f>IF(B100&lt;&gt;"",C100*A100,IF(ROW()=$B$4*$B$6+14,SUM($D$13:D99),""))</f>
        <v/>
      </c>
      <c r="E100" s="25" t="str">
        <f>IF(B100&lt;&gt;"",1/(1+$B$5/$B$6)^2*C100*(A100^2+A100),IF(ROW()=$B$4*$B$6+14,SUM($E$13:E99),""))</f>
        <v/>
      </c>
    </row>
    <row r="101" spans="1:5">
      <c r="A101" s="20" t="str">
        <f t="shared" si="3"/>
        <v/>
      </c>
      <c r="B101" s="24" t="str">
        <f t="shared" si="4"/>
        <v/>
      </c>
      <c r="C101" s="22" t="str">
        <f t="shared" si="5"/>
        <v>Total</v>
      </c>
      <c r="D101" s="25" t="str">
        <f>IF(B101&lt;&gt;"",C101*A101,IF(ROW()=$B$4*$B$6+14,SUM($D$13:D100),""))</f>
        <v/>
      </c>
      <c r="E101" s="25" t="str">
        <f>IF(B101&lt;&gt;"",1/(1+$B$5/$B$6)^2*C101*(A101^2+A101),IF(ROW()=$B$4*$B$6+14,SUM($E$13:E100),""))</f>
        <v/>
      </c>
    </row>
    <row r="102" spans="1:5">
      <c r="A102" s="20" t="str">
        <f t="shared" si="3"/>
        <v/>
      </c>
      <c r="B102" s="24" t="str">
        <f t="shared" si="4"/>
        <v/>
      </c>
      <c r="C102" s="22" t="str">
        <f t="shared" si="5"/>
        <v>Total</v>
      </c>
      <c r="D102" s="25" t="str">
        <f>IF(B102&lt;&gt;"",C102*A102,IF(ROW()=$B$4*$B$6+14,SUM($D$13:D101),""))</f>
        <v/>
      </c>
      <c r="E102" s="25" t="str">
        <f>IF(B102&lt;&gt;"",1/(1+$B$5/$B$6)^2*C102*(A102^2+A102),IF(ROW()=$B$4*$B$6+14,SUM($E$13:E101),""))</f>
        <v/>
      </c>
    </row>
    <row r="103" spans="1:5">
      <c r="A103" s="20" t="str">
        <f t="shared" si="3"/>
        <v/>
      </c>
      <c r="B103" s="24" t="str">
        <f t="shared" si="4"/>
        <v/>
      </c>
      <c r="C103" s="22" t="str">
        <f t="shared" si="5"/>
        <v>Total</v>
      </c>
      <c r="D103" s="25" t="str">
        <f>IF(B103&lt;&gt;"",C103*A103,IF(ROW()=$B$4*$B$6+14,SUM($D$13:D102),""))</f>
        <v/>
      </c>
      <c r="E103" s="25" t="str">
        <f>IF(B103&lt;&gt;"",1/(1+$B$5/$B$6)^2*C103*(A103^2+A103),IF(ROW()=$B$4*$B$6+14,SUM($E$13:E102),""))</f>
        <v/>
      </c>
    </row>
    <row r="104" spans="1:5">
      <c r="A104" s="20" t="str">
        <f t="shared" si="3"/>
        <v/>
      </c>
      <c r="B104" s="24" t="str">
        <f t="shared" si="4"/>
        <v/>
      </c>
      <c r="C104" s="22" t="str">
        <f t="shared" si="5"/>
        <v>Total</v>
      </c>
      <c r="D104" s="25" t="str">
        <f>IF(B104&lt;&gt;"",C104*A104,IF(ROW()=$B$4*$B$6+14,SUM($D$13:D103),""))</f>
        <v/>
      </c>
      <c r="E104" s="25" t="str">
        <f>IF(B104&lt;&gt;"",1/(1+$B$5/$B$6)^2*C104*(A104^2+A104),IF(ROW()=$B$4*$B$6+14,SUM($E$13:E103),""))</f>
        <v/>
      </c>
    </row>
    <row r="105" spans="1:5">
      <c r="A105" s="20" t="str">
        <f t="shared" si="3"/>
        <v/>
      </c>
      <c r="B105" s="24" t="str">
        <f t="shared" si="4"/>
        <v/>
      </c>
      <c r="C105" s="22" t="str">
        <f t="shared" si="5"/>
        <v>Total</v>
      </c>
      <c r="D105" s="25" t="str">
        <f>IF(B105&lt;&gt;"",C105*A105,IF(ROW()=$B$4*$B$6+14,SUM($D$13:D104),""))</f>
        <v/>
      </c>
      <c r="E105" s="25" t="str">
        <f>IF(B105&lt;&gt;"",1/(1+$B$5/$B$6)^2*C105*(A105^2+A105),IF(ROW()=$B$4*$B$6+14,SUM($E$13:E104),""))</f>
        <v/>
      </c>
    </row>
    <row r="106" spans="1:5">
      <c r="A106" s="20" t="str">
        <f t="shared" si="3"/>
        <v/>
      </c>
      <c r="B106" s="24" t="str">
        <f t="shared" si="4"/>
        <v/>
      </c>
      <c r="C106" s="22" t="str">
        <f t="shared" si="5"/>
        <v>Total</v>
      </c>
      <c r="D106" s="25" t="str">
        <f>IF(B106&lt;&gt;"",C106*A106,IF(ROW()=$B$4*$B$6+14,SUM($D$13:D105),""))</f>
        <v/>
      </c>
      <c r="E106" s="25" t="str">
        <f>IF(B106&lt;&gt;"",1/(1+$B$5/$B$6)^2*C106*(A106^2+A106),IF(ROW()=$B$4*$B$6+14,SUM($E$13:E105),""))</f>
        <v/>
      </c>
    </row>
    <row r="107" spans="1:5">
      <c r="A107" s="20" t="str">
        <f t="shared" si="3"/>
        <v/>
      </c>
      <c r="B107" s="24" t="str">
        <f t="shared" si="4"/>
        <v/>
      </c>
      <c r="C107" s="22" t="str">
        <f t="shared" si="5"/>
        <v>Total</v>
      </c>
      <c r="D107" s="25" t="str">
        <f>IF(B107&lt;&gt;"",C107*A107,IF(ROW()=$B$4*$B$6+14,SUM($D$13:D106),""))</f>
        <v/>
      </c>
      <c r="E107" s="25" t="str">
        <f>IF(B107&lt;&gt;"",1/(1+$B$5/$B$6)^2*C107*(A107^2+A107),IF(ROW()=$B$4*$B$6+14,SUM($E$13:E106),""))</f>
        <v/>
      </c>
    </row>
    <row r="108" spans="1:5">
      <c r="A108" s="20" t="str">
        <f t="shared" si="3"/>
        <v/>
      </c>
      <c r="B108" s="24" t="str">
        <f t="shared" si="4"/>
        <v/>
      </c>
      <c r="C108" s="22" t="str">
        <f t="shared" si="5"/>
        <v>Total</v>
      </c>
      <c r="D108" s="25" t="str">
        <f>IF(B108&lt;&gt;"",C108*A108,IF(ROW()=$B$4*$B$6+14,SUM($D$13:D107),""))</f>
        <v/>
      </c>
      <c r="E108" s="25" t="str">
        <f>IF(B108&lt;&gt;"",1/(1+$B$5/$B$6)^2*C108*(A108^2+A108),IF(ROW()=$B$4*$B$6+14,SUM($E$13:E107),""))</f>
        <v/>
      </c>
    </row>
    <row r="109" spans="1:5">
      <c r="A109" s="20" t="str">
        <f t="shared" si="3"/>
        <v/>
      </c>
      <c r="B109" s="24" t="str">
        <f t="shared" si="4"/>
        <v/>
      </c>
      <c r="C109" s="22" t="str">
        <f t="shared" si="5"/>
        <v>Total</v>
      </c>
      <c r="D109" s="25" t="str">
        <f>IF(B109&lt;&gt;"",C109*A109,IF(ROW()=$B$4*$B$6+14,SUM($D$13:D108),""))</f>
        <v/>
      </c>
      <c r="E109" s="25" t="str">
        <f>IF(B109&lt;&gt;"",1/(1+$B$5/$B$6)^2*C109*(A109^2+A109),IF(ROW()=$B$4*$B$6+14,SUM($E$13:E108),""))</f>
        <v/>
      </c>
    </row>
    <row r="110" spans="1:5">
      <c r="A110" s="20" t="str">
        <f t="shared" si="3"/>
        <v/>
      </c>
      <c r="B110" s="24" t="str">
        <f t="shared" si="4"/>
        <v/>
      </c>
      <c r="C110" s="22" t="str">
        <f t="shared" si="5"/>
        <v>Total</v>
      </c>
      <c r="D110" s="25" t="str">
        <f>IF(B110&lt;&gt;"",C110*A110,IF(ROW()=$B$4*$B$6+14,SUM($D$13:D109),""))</f>
        <v/>
      </c>
      <c r="E110" s="25" t="str">
        <f>IF(B110&lt;&gt;"",1/(1+$B$5/$B$6)^2*C110*(A110^2+A110),IF(ROW()=$B$4*$B$6+14,SUM($E$13:E109),""))</f>
        <v/>
      </c>
    </row>
    <row r="111" spans="1:5">
      <c r="A111" s="20" t="str">
        <f t="shared" si="3"/>
        <v/>
      </c>
      <c r="B111" s="24" t="str">
        <f t="shared" si="4"/>
        <v/>
      </c>
      <c r="C111" s="22" t="str">
        <f t="shared" si="5"/>
        <v>Total</v>
      </c>
      <c r="D111" s="25" t="str">
        <f>IF(B111&lt;&gt;"",C111*A111,IF(ROW()=$B$4*$B$6+14,SUM($D$13:D110),""))</f>
        <v/>
      </c>
      <c r="E111" s="25" t="str">
        <f>IF(B111&lt;&gt;"",1/(1+$B$5/$B$6)^2*C111*(A111^2+A111),IF(ROW()=$B$4*$B$6+14,SUM($E$13:E110),""))</f>
        <v/>
      </c>
    </row>
    <row r="112" spans="1:5">
      <c r="A112" s="20" t="str">
        <f t="shared" si="3"/>
        <v/>
      </c>
      <c r="B112" s="24" t="str">
        <f t="shared" si="4"/>
        <v/>
      </c>
      <c r="C112" s="22" t="str">
        <f t="shared" si="5"/>
        <v>Total</v>
      </c>
      <c r="D112" s="25" t="str">
        <f>IF(B112&lt;&gt;"",C112*A112,IF(ROW()=$B$4*$B$6+14,SUM($D$13:D111),""))</f>
        <v/>
      </c>
      <c r="E112" s="25" t="str">
        <f>IF(B112&lt;&gt;"",1/(1+$B$5/$B$6)^2*C112*(A112^2+A112),IF(ROW()=$B$4*$B$6+14,SUM($E$13:E111),""))</f>
        <v/>
      </c>
    </row>
    <row r="113" spans="1:5">
      <c r="A113" s="20" t="str">
        <f t="shared" si="3"/>
        <v/>
      </c>
      <c r="B113" s="24" t="str">
        <f t="shared" si="4"/>
        <v/>
      </c>
      <c r="C113" s="22" t="str">
        <f t="shared" si="5"/>
        <v>Total</v>
      </c>
      <c r="D113" s="25" t="str">
        <f>IF(B113&lt;&gt;"",C113*A113,IF(ROW()=$B$4*$B$6+14,SUM($D$13:D112),""))</f>
        <v/>
      </c>
      <c r="E113" s="25" t="str">
        <f>IF(B113&lt;&gt;"",1/(1+$B$5/$B$6)^2*C113*(A113^2+A113),IF(ROW()=$B$4*$B$6+14,SUM($E$13:E112),""))</f>
        <v/>
      </c>
    </row>
    <row r="114" spans="1:5">
      <c r="A114" s="20" t="str">
        <f t="shared" si="3"/>
        <v/>
      </c>
      <c r="B114" s="24" t="str">
        <f t="shared" si="4"/>
        <v/>
      </c>
      <c r="C114" s="22" t="str">
        <f t="shared" si="5"/>
        <v>Total</v>
      </c>
      <c r="D114" s="25" t="str">
        <f>IF(B114&lt;&gt;"",C114*A114,IF(ROW()=$B$4*$B$6+14,SUM($D$13:D113),""))</f>
        <v/>
      </c>
      <c r="E114" s="25" t="str">
        <f>IF(B114&lt;&gt;"",1/(1+$B$5/$B$6)^2*C114*(A114^2+A114),IF(ROW()=$B$4*$B$6+14,SUM($E$13:E113),""))</f>
        <v/>
      </c>
    </row>
    <row r="115" spans="1:5">
      <c r="A115" s="20" t="str">
        <f t="shared" si="3"/>
        <v/>
      </c>
      <c r="B115" s="24" t="str">
        <f t="shared" si="4"/>
        <v/>
      </c>
      <c r="C115" s="22" t="str">
        <f t="shared" si="5"/>
        <v>Total</v>
      </c>
      <c r="D115" s="25" t="str">
        <f>IF(B115&lt;&gt;"",C115*A115,IF(ROW()=$B$4*$B$6+14,SUM($D$13:D114),""))</f>
        <v/>
      </c>
      <c r="E115" s="25" t="str">
        <f>IF(B115&lt;&gt;"",1/(1+$B$5/$B$6)^2*C115*(A115^2+A115),IF(ROW()=$B$4*$B$6+14,SUM($E$13:E114),""))</f>
        <v/>
      </c>
    </row>
    <row r="116" spans="1:5">
      <c r="A116" s="20" t="str">
        <f t="shared" si="3"/>
        <v/>
      </c>
      <c r="B116" s="24" t="str">
        <f t="shared" si="4"/>
        <v/>
      </c>
      <c r="C116" s="22" t="str">
        <f t="shared" si="5"/>
        <v>Total</v>
      </c>
      <c r="D116" s="25" t="str">
        <f>IF(B116&lt;&gt;"",C116*A116,IF(ROW()=$B$4*$B$6+14,SUM($D$13:D115),""))</f>
        <v/>
      </c>
      <c r="E116" s="25" t="str">
        <f>IF(B116&lt;&gt;"",1/(1+$B$5/$B$6)^2*C116*(A116^2+A116),IF(ROW()=$B$4*$B$6+14,SUM($E$13:E115),""))</f>
        <v/>
      </c>
    </row>
    <row r="117" spans="1:5">
      <c r="A117" s="20" t="str">
        <f t="shared" si="3"/>
        <v/>
      </c>
      <c r="B117" s="24" t="str">
        <f t="shared" si="4"/>
        <v/>
      </c>
      <c r="C117" s="22" t="str">
        <f t="shared" si="5"/>
        <v>Total</v>
      </c>
      <c r="D117" s="25" t="str">
        <f>IF(B117&lt;&gt;"",C117*A117,IF(ROW()=$B$4*$B$6+14,SUM($D$13:D116),""))</f>
        <v/>
      </c>
      <c r="E117" s="25" t="str">
        <f>IF(B117&lt;&gt;"",1/(1+$B$5/$B$6)^2*C117*(A117^2+A117),IF(ROW()=$B$4*$B$6+14,SUM($E$13:E116),""))</f>
        <v/>
      </c>
    </row>
    <row r="118" spans="1:5">
      <c r="A118" s="20" t="str">
        <f t="shared" si="3"/>
        <v/>
      </c>
      <c r="B118" s="24" t="str">
        <f t="shared" si="4"/>
        <v/>
      </c>
      <c r="C118" s="22" t="str">
        <f t="shared" si="5"/>
        <v>Total</v>
      </c>
      <c r="D118" s="25" t="str">
        <f>IF(B118&lt;&gt;"",C118*A118,IF(ROW()=$B$4*$B$6+14,SUM($D$13:D117),""))</f>
        <v/>
      </c>
      <c r="E118" s="25" t="str">
        <f>IF(B118&lt;&gt;"",1/(1+$B$5/$B$6)^2*C118*(A118^2+A118),IF(ROW()=$B$4*$B$6+14,SUM($E$13:E117),""))</f>
        <v/>
      </c>
    </row>
    <row r="119" spans="1:5">
      <c r="A119" s="20" t="str">
        <f t="shared" si="3"/>
        <v/>
      </c>
      <c r="B119" s="24" t="str">
        <f t="shared" si="4"/>
        <v/>
      </c>
      <c r="C119" s="22" t="str">
        <f t="shared" si="5"/>
        <v>Total</v>
      </c>
      <c r="D119" s="25" t="str">
        <f>IF(B119&lt;&gt;"",C119*A119,IF(ROW()=$B$4*$B$6+14,SUM($D$13:D118),""))</f>
        <v/>
      </c>
      <c r="E119" s="25" t="str">
        <f>IF(B119&lt;&gt;"",1/(1+$B$5/$B$6)^2*C119*(A119^2+A119),IF(ROW()=$B$4*$B$6+14,SUM($E$13:E118),""))</f>
        <v/>
      </c>
    </row>
    <row r="120" spans="1:5">
      <c r="A120" s="20" t="str">
        <f t="shared" si="3"/>
        <v/>
      </c>
      <c r="B120" s="24" t="str">
        <f t="shared" si="4"/>
        <v/>
      </c>
      <c r="C120" s="22" t="str">
        <f t="shared" si="5"/>
        <v>Total</v>
      </c>
      <c r="D120" s="25" t="str">
        <f>IF(B120&lt;&gt;"",C120*A120,IF(ROW()=$B$4*$B$6+14,SUM($D$13:D119),""))</f>
        <v/>
      </c>
      <c r="E120" s="25" t="str">
        <f>IF(B120&lt;&gt;"",1/(1+$B$5/$B$6)^2*C120*(A120^2+A120),IF(ROW()=$B$4*$B$6+14,SUM($E$13:E119),""))</f>
        <v/>
      </c>
    </row>
    <row r="121" spans="1:5">
      <c r="A121" s="20" t="str">
        <f t="shared" si="3"/>
        <v/>
      </c>
      <c r="B121" s="24" t="str">
        <f t="shared" si="4"/>
        <v/>
      </c>
      <c r="C121" s="22" t="str">
        <f t="shared" si="5"/>
        <v>Total</v>
      </c>
      <c r="D121" s="25" t="str">
        <f>IF(B121&lt;&gt;"",C121*A121,IF(ROW()=$B$4*$B$6+14,SUM($D$13:D120),""))</f>
        <v/>
      </c>
      <c r="E121" s="25" t="str">
        <f>IF(B121&lt;&gt;"",1/(1+$B$5/$B$6)^2*C121*(A121^2+A121),IF(ROW()=$B$4*$B$6+14,SUM($E$13:E120),""))</f>
        <v/>
      </c>
    </row>
    <row r="122" spans="1:5">
      <c r="A122" s="20" t="str">
        <f t="shared" si="3"/>
        <v/>
      </c>
      <c r="B122" s="24" t="str">
        <f t="shared" si="4"/>
        <v/>
      </c>
      <c r="C122" s="22" t="str">
        <f t="shared" si="5"/>
        <v>Total</v>
      </c>
      <c r="D122" s="25" t="str">
        <f>IF(B122&lt;&gt;"",C122*A122,IF(ROW()=$B$4*$B$6+14,SUM($D$13:D121),""))</f>
        <v/>
      </c>
      <c r="E122" s="25" t="str">
        <f>IF(B122&lt;&gt;"",1/(1+$B$5/$B$6)^2*C122*(A122^2+A122),IF(ROW()=$B$4*$B$6+14,SUM($E$13:E121),""))</f>
        <v/>
      </c>
    </row>
    <row r="123" spans="1:5">
      <c r="A123" s="20" t="str">
        <f t="shared" si="3"/>
        <v/>
      </c>
      <c r="B123" s="24" t="str">
        <f t="shared" si="4"/>
        <v/>
      </c>
      <c r="C123" s="22" t="str">
        <f t="shared" si="5"/>
        <v>Total</v>
      </c>
      <c r="D123" s="25" t="str">
        <f>IF(B123&lt;&gt;"",C123*A123,IF(ROW()=$B$4*$B$6+14,SUM($D$13:D122),""))</f>
        <v/>
      </c>
      <c r="E123" s="25" t="str">
        <f>IF(B123&lt;&gt;"",1/(1+$B$5/$B$6)^2*C123*(A123^2+A123),IF(ROW()=$B$4*$B$6+14,SUM($E$13:E122),""))</f>
        <v/>
      </c>
    </row>
    <row r="124" spans="1:5">
      <c r="A124" s="20" t="str">
        <f t="shared" si="3"/>
        <v/>
      </c>
      <c r="B124" s="24" t="str">
        <f t="shared" si="4"/>
        <v/>
      </c>
      <c r="C124" s="22" t="str">
        <f t="shared" si="5"/>
        <v>Total</v>
      </c>
      <c r="D124" s="25" t="str">
        <f>IF(B124&lt;&gt;"",C124*A124,IF(ROW()=$B$4*$B$6+14,SUM($D$13:D123),""))</f>
        <v/>
      </c>
      <c r="E124" s="25" t="str">
        <f>IF(B124&lt;&gt;"",1/(1+$B$5/$B$6)^2*C124*(A124^2+A124),IF(ROW()=$B$4*$B$6+14,SUM($E$13:E123),""))</f>
        <v/>
      </c>
    </row>
    <row r="125" spans="1:5">
      <c r="A125" s="20" t="str">
        <f t="shared" si="3"/>
        <v/>
      </c>
      <c r="B125" s="24" t="str">
        <f t="shared" si="4"/>
        <v/>
      </c>
      <c r="C125" s="22" t="str">
        <f t="shared" si="5"/>
        <v>Total</v>
      </c>
      <c r="D125" s="25" t="str">
        <f>IF(B125&lt;&gt;"",C125*A125,IF(ROW()=$B$4*$B$6+14,SUM($D$13:D124),""))</f>
        <v/>
      </c>
      <c r="E125" s="25" t="str">
        <f>IF(B125&lt;&gt;"",1/(1+$B$5/$B$6)^2*C125*(A125^2+A125),IF(ROW()=$B$4*$B$6+14,SUM($E$13:E124),""))</f>
        <v/>
      </c>
    </row>
    <row r="126" spans="1:5">
      <c r="A126" s="20" t="str">
        <f t="shared" si="3"/>
        <v/>
      </c>
      <c r="B126" s="24" t="str">
        <f t="shared" si="4"/>
        <v/>
      </c>
      <c r="C126" s="22" t="str">
        <f t="shared" si="5"/>
        <v>Total</v>
      </c>
      <c r="D126" s="25" t="str">
        <f>IF(B126&lt;&gt;"",C126*A126,IF(ROW()=$B$4*$B$6+14,SUM($D$13:D125),""))</f>
        <v/>
      </c>
      <c r="E126" s="25" t="str">
        <f>IF(B126&lt;&gt;"",1/(1+$B$5/$B$6)^2*C126*(A126^2+A126),IF(ROW()=$B$4*$B$6+14,SUM($E$13:E125),""))</f>
        <v/>
      </c>
    </row>
    <row r="127" spans="1:5">
      <c r="A127" s="20" t="str">
        <f t="shared" si="3"/>
        <v/>
      </c>
      <c r="B127" s="24" t="str">
        <f t="shared" si="4"/>
        <v/>
      </c>
      <c r="C127" s="22" t="str">
        <f t="shared" si="5"/>
        <v>Total</v>
      </c>
      <c r="D127" s="25" t="str">
        <f>IF(B127&lt;&gt;"",C127*A127,IF(ROW()=$B$4*$B$6+14,SUM($D$13:D126),""))</f>
        <v/>
      </c>
      <c r="E127" s="25" t="str">
        <f>IF(B127&lt;&gt;"",1/(1+$B$5/$B$6)^2*C127*(A127^2+A127),IF(ROW()=$B$4*$B$6+14,SUM($E$13:E126),""))</f>
        <v/>
      </c>
    </row>
    <row r="128" spans="1:5">
      <c r="A128" s="20" t="str">
        <f t="shared" si="3"/>
        <v/>
      </c>
      <c r="B128" s="24" t="str">
        <f t="shared" si="4"/>
        <v/>
      </c>
      <c r="C128" s="22" t="str">
        <f t="shared" si="5"/>
        <v>Total</v>
      </c>
      <c r="D128" s="25" t="str">
        <f>IF(B128&lt;&gt;"",C128*A128,IF(ROW()=$B$4*$B$6+14,SUM($D$13:D127),""))</f>
        <v/>
      </c>
      <c r="E128" s="25" t="str">
        <f>IF(B128&lt;&gt;"",1/(1+$B$5/$B$6)^2*C128*(A128^2+A128),IF(ROW()=$B$4*$B$6+14,SUM($E$13:E127),""))</f>
        <v/>
      </c>
    </row>
    <row r="129" spans="1:5">
      <c r="A129" s="20" t="str">
        <f t="shared" si="3"/>
        <v/>
      </c>
      <c r="B129" s="24" t="str">
        <f t="shared" si="4"/>
        <v/>
      </c>
      <c r="C129" s="22" t="str">
        <f t="shared" si="5"/>
        <v>Total</v>
      </c>
      <c r="D129" s="25" t="str">
        <f>IF(B129&lt;&gt;"",C129*A129,IF(ROW()=$B$4*$B$6+14,SUM($D$13:D128),""))</f>
        <v/>
      </c>
      <c r="E129" s="25" t="str">
        <f>IF(B129&lt;&gt;"",1/(1+$B$5/$B$6)^2*C129*(A129^2+A129),IF(ROW()=$B$4*$B$6+14,SUM($E$13:E128),""))</f>
        <v/>
      </c>
    </row>
    <row r="130" spans="1:5">
      <c r="A130" s="20" t="str">
        <f t="shared" si="3"/>
        <v/>
      </c>
      <c r="B130" s="24" t="str">
        <f t="shared" si="4"/>
        <v/>
      </c>
      <c r="C130" s="22" t="str">
        <f t="shared" si="5"/>
        <v>Total</v>
      </c>
      <c r="D130" s="25" t="str">
        <f>IF(B130&lt;&gt;"",C130*A130,IF(ROW()=$B$4*$B$6+14,SUM($D$13:D129),""))</f>
        <v/>
      </c>
      <c r="E130" s="25" t="str">
        <f>IF(B130&lt;&gt;"",1/(1+$B$5/$B$6)^2*C130*(A130^2+A130),IF(ROW()=$B$4*$B$6+14,SUM($E$13:E129),""))</f>
        <v/>
      </c>
    </row>
    <row r="131" spans="1:5">
      <c r="A131" s="20" t="str">
        <f t="shared" si="3"/>
        <v/>
      </c>
      <c r="B131" s="24" t="str">
        <f t="shared" si="4"/>
        <v/>
      </c>
      <c r="C131" s="22" t="str">
        <f t="shared" si="5"/>
        <v>Total</v>
      </c>
      <c r="D131" s="25" t="str">
        <f>IF(B131&lt;&gt;"",C131*A131,IF(ROW()=$B$4*$B$6+14,SUM($D$13:D130),""))</f>
        <v/>
      </c>
      <c r="E131" s="25" t="str">
        <f>IF(B131&lt;&gt;"",1/(1+$B$5/$B$6)^2*C131*(A131^2+A131),IF(ROW()=$B$4*$B$6+14,SUM($E$13:E130),""))</f>
        <v/>
      </c>
    </row>
    <row r="132" spans="1:5">
      <c r="A132" s="20" t="str">
        <f t="shared" si="3"/>
        <v/>
      </c>
      <c r="B132" s="24" t="str">
        <f t="shared" si="4"/>
        <v/>
      </c>
      <c r="C132" s="22" t="str">
        <f t="shared" si="5"/>
        <v>Total</v>
      </c>
      <c r="D132" s="25" t="str">
        <f>IF(B132&lt;&gt;"",C132*A132,IF(ROW()=$B$4*$B$6+14,SUM($D$13:D131),""))</f>
        <v/>
      </c>
      <c r="E132" s="25" t="str">
        <f>IF(B132&lt;&gt;"",1/(1+$B$5/$B$6)^2*C132*(A132^2+A132),IF(ROW()=$B$4*$B$6+14,SUM($E$13:E131),""))</f>
        <v/>
      </c>
    </row>
    <row r="133" spans="1:5">
      <c r="A133" s="20" t="str">
        <f t="shared" si="3"/>
        <v/>
      </c>
      <c r="B133" s="24" t="str">
        <f t="shared" si="4"/>
        <v/>
      </c>
      <c r="C133" s="22" t="str">
        <f t="shared" si="5"/>
        <v>Total</v>
      </c>
      <c r="D133" s="25" t="str">
        <f>IF(B133&lt;&gt;"",C133*A133,IF(ROW()=$B$4*$B$6+14,SUM($D$13:D132),""))</f>
        <v/>
      </c>
      <c r="E133" s="25" t="str">
        <f>IF(B133&lt;&gt;"",1/(1+$B$5/$B$6)^2*C133*(A133^2+A133),IF(ROW()=$B$4*$B$6+14,SUM($E$13:E132),""))</f>
        <v/>
      </c>
    </row>
    <row r="134" spans="1:5">
      <c r="A134" s="20" t="str">
        <f t="shared" si="3"/>
        <v/>
      </c>
      <c r="B134" s="24" t="str">
        <f t="shared" si="4"/>
        <v/>
      </c>
      <c r="C134" s="22" t="str">
        <f t="shared" si="5"/>
        <v>Total</v>
      </c>
      <c r="D134" s="25" t="str">
        <f>IF(B134&lt;&gt;"",C134*A134,IF(ROW()=$B$4*$B$6+14,SUM($D$13:D133),""))</f>
        <v/>
      </c>
      <c r="E134" s="25" t="str">
        <f>IF(B134&lt;&gt;"",1/(1+$B$5/$B$6)^2*C134*(A134^2+A134),IF(ROW()=$B$4*$B$6+14,SUM($E$13:E133),""))</f>
        <v/>
      </c>
    </row>
    <row r="135" spans="1:5">
      <c r="A135" s="20" t="str">
        <f t="shared" si="3"/>
        <v/>
      </c>
      <c r="B135" s="24" t="str">
        <f t="shared" si="4"/>
        <v/>
      </c>
      <c r="C135" s="22" t="str">
        <f t="shared" si="5"/>
        <v>Total</v>
      </c>
      <c r="D135" s="25" t="str">
        <f>IF(B135&lt;&gt;"",C135*A135,IF(ROW()=$B$4*$B$6+14,SUM($D$13:D134),""))</f>
        <v/>
      </c>
      <c r="E135" s="25" t="str">
        <f>IF(B135&lt;&gt;"",1/(1+$B$5/$B$6)^2*C135*(A135^2+A135),IF(ROW()=$B$4*$B$6+14,SUM($E$13:E134),""))</f>
        <v/>
      </c>
    </row>
    <row r="136" spans="1:5">
      <c r="A136" s="20" t="str">
        <f t="shared" si="3"/>
        <v/>
      </c>
      <c r="B136" s="24" t="str">
        <f t="shared" si="4"/>
        <v/>
      </c>
      <c r="C136" s="22" t="str">
        <f t="shared" si="5"/>
        <v>Total</v>
      </c>
      <c r="D136" s="25" t="str">
        <f>IF(B136&lt;&gt;"",C136*A136,IF(ROW()=$B$4*$B$6+14,SUM($D$13:D135),""))</f>
        <v/>
      </c>
      <c r="E136" s="25" t="str">
        <f>IF(B136&lt;&gt;"",1/(1+$B$5/$B$6)^2*C136*(A136^2+A136),IF(ROW()=$B$4*$B$6+14,SUM($E$13:E135),""))</f>
        <v/>
      </c>
    </row>
    <row r="137" spans="1:5">
      <c r="A137" s="20" t="str">
        <f t="shared" si="3"/>
        <v/>
      </c>
      <c r="B137" s="24" t="str">
        <f t="shared" si="4"/>
        <v/>
      </c>
      <c r="C137" s="22" t="str">
        <f t="shared" si="5"/>
        <v>Total</v>
      </c>
      <c r="D137" s="25" t="str">
        <f>IF(B137&lt;&gt;"",C137*A137,IF(ROW()=$B$4*$B$6+14,SUM($D$13:D136),""))</f>
        <v/>
      </c>
      <c r="E137" s="25" t="str">
        <f>IF(B137&lt;&gt;"",1/(1+$B$5/$B$6)^2*C137*(A137^2+A137),IF(ROW()=$B$4*$B$6+14,SUM($E$13:E136),""))</f>
        <v/>
      </c>
    </row>
    <row r="138" spans="1:5">
      <c r="A138" s="20" t="str">
        <f t="shared" si="3"/>
        <v/>
      </c>
      <c r="B138" s="24" t="str">
        <f t="shared" si="4"/>
        <v/>
      </c>
      <c r="C138" s="22" t="str">
        <f t="shared" si="5"/>
        <v>Total</v>
      </c>
      <c r="D138" s="25" t="str">
        <f>IF(B138&lt;&gt;"",C138*A138,IF(ROW()=$B$4*$B$6+14,SUM($D$13:D137),""))</f>
        <v/>
      </c>
      <c r="E138" s="25" t="str">
        <f>IF(B138&lt;&gt;"",1/(1+$B$5/$B$6)^2*C138*(A138^2+A138),IF(ROW()=$B$4*$B$6+14,SUM($E$13:E137),""))</f>
        <v/>
      </c>
    </row>
    <row r="139" spans="1:5">
      <c r="A139" s="20" t="str">
        <f t="shared" si="3"/>
        <v/>
      </c>
      <c r="B139" s="24" t="str">
        <f t="shared" si="4"/>
        <v/>
      </c>
      <c r="C139" s="22" t="str">
        <f t="shared" si="5"/>
        <v>Total</v>
      </c>
      <c r="D139" s="25" t="str">
        <f>IF(B139&lt;&gt;"",C139*A139,IF(ROW()=$B$4*$B$6+14,SUM($D$13:D138),""))</f>
        <v/>
      </c>
      <c r="E139" s="25" t="str">
        <f>IF(B139&lt;&gt;"",1/(1+$B$5/$B$6)^2*C139*(A139^2+A139),IF(ROW()=$B$4*$B$6+14,SUM($E$13:E138),""))</f>
        <v/>
      </c>
    </row>
    <row r="140" spans="1:5">
      <c r="A140" s="20" t="str">
        <f t="shared" si="3"/>
        <v/>
      </c>
      <c r="B140" s="24" t="str">
        <f t="shared" si="4"/>
        <v/>
      </c>
      <c r="C140" s="22" t="str">
        <f t="shared" si="5"/>
        <v>Total</v>
      </c>
      <c r="D140" s="25" t="str">
        <f>IF(B140&lt;&gt;"",C140*A140,IF(ROW()=$B$4*$B$6+14,SUM($D$13:D139),""))</f>
        <v/>
      </c>
      <c r="E140" s="25" t="str">
        <f>IF(B140&lt;&gt;"",1/(1+$B$5/$B$6)^2*C140*(A140^2+A140),IF(ROW()=$B$4*$B$6+14,SUM($E$13:E139),""))</f>
        <v/>
      </c>
    </row>
    <row r="141" spans="1:5">
      <c r="A141" s="20" t="str">
        <f t="shared" si="3"/>
        <v/>
      </c>
      <c r="B141" s="24" t="str">
        <f t="shared" si="4"/>
        <v/>
      </c>
      <c r="C141" s="22" t="str">
        <f t="shared" si="5"/>
        <v>Total</v>
      </c>
      <c r="D141" s="25" t="str">
        <f>IF(B141&lt;&gt;"",C141*A141,IF(ROW()=$B$4*$B$6+14,SUM($D$13:D140),""))</f>
        <v/>
      </c>
      <c r="E141" s="25" t="str">
        <f>IF(B141&lt;&gt;"",1/(1+$B$5/$B$6)^2*C141*(A141^2+A141),IF(ROW()=$B$4*$B$6+14,SUM($E$13:E140),""))</f>
        <v/>
      </c>
    </row>
    <row r="142" spans="1:5">
      <c r="A142" s="20" t="str">
        <f t="shared" si="3"/>
        <v/>
      </c>
      <c r="B142" s="24" t="str">
        <f t="shared" si="4"/>
        <v/>
      </c>
      <c r="C142" s="22" t="str">
        <f t="shared" si="5"/>
        <v>Total</v>
      </c>
      <c r="D142" s="25" t="str">
        <f>IF(B142&lt;&gt;"",C142*A142,IF(ROW()=$B$4*$B$6+14,SUM($D$13:D141),""))</f>
        <v/>
      </c>
      <c r="E142" s="25" t="str">
        <f>IF(B142&lt;&gt;"",1/(1+$B$5/$B$6)^2*C142*(A142^2+A142),IF(ROW()=$B$4*$B$6+14,SUM($E$13:E141),""))</f>
        <v/>
      </c>
    </row>
    <row r="143" spans="1:5">
      <c r="A143" s="20" t="str">
        <f t="shared" ref="A143:A206" si="6">IF(A142&lt;$B$6*$B$4,A142+1,"")</f>
        <v/>
      </c>
      <c r="B143" s="24" t="str">
        <f t="shared" ref="B143:B206" si="7">IF(A143&lt;$B$6*$B$4,$B$3*$B$2/$B$6,IF(A143=$B$6*$B$4,$B$3*$B$2/$B$6+$B$2,""))</f>
        <v/>
      </c>
      <c r="C143" s="22" t="str">
        <f t="shared" ref="C143:C206" si="8">IF(B143&lt;&gt;"",B143/(1+$B$5/$B$6)^A143,"Total")</f>
        <v>Total</v>
      </c>
      <c r="D143" s="25" t="str">
        <f>IF(B143&lt;&gt;"",C143*A143,IF(ROW()=$B$4*$B$6+14,SUM($D$13:D142),""))</f>
        <v/>
      </c>
      <c r="E143" s="25" t="str">
        <f>IF(B143&lt;&gt;"",1/(1+$B$5/$B$6)^2*C143*(A143^2+A143),IF(ROW()=$B$4*$B$6+14,SUM($E$13:E142),""))</f>
        <v/>
      </c>
    </row>
    <row r="144" spans="1:5">
      <c r="A144" s="20" t="str">
        <f t="shared" si="6"/>
        <v/>
      </c>
      <c r="B144" s="24" t="str">
        <f t="shared" si="7"/>
        <v/>
      </c>
      <c r="C144" s="22" t="str">
        <f t="shared" si="8"/>
        <v>Total</v>
      </c>
      <c r="D144" s="25" t="str">
        <f>IF(B144&lt;&gt;"",C144*A144,IF(ROW()=$B$4*$B$6+14,SUM($D$13:D143),""))</f>
        <v/>
      </c>
      <c r="E144" s="25" t="str">
        <f>IF(B144&lt;&gt;"",1/(1+$B$5/$B$6)^2*C144*(A144^2+A144),IF(ROW()=$B$4*$B$6+14,SUM($E$13:E143),""))</f>
        <v/>
      </c>
    </row>
    <row r="145" spans="1:5">
      <c r="A145" s="20" t="str">
        <f t="shared" si="6"/>
        <v/>
      </c>
      <c r="B145" s="24" t="str">
        <f t="shared" si="7"/>
        <v/>
      </c>
      <c r="C145" s="22" t="str">
        <f t="shared" si="8"/>
        <v>Total</v>
      </c>
      <c r="D145" s="25" t="str">
        <f>IF(B145&lt;&gt;"",C145*A145,IF(ROW()=$B$4*$B$6+14,SUM($D$13:D144),""))</f>
        <v/>
      </c>
      <c r="E145" s="25" t="str">
        <f>IF(B145&lt;&gt;"",1/(1+$B$5/$B$6)^2*C145*(A145^2+A145),IF(ROW()=$B$4*$B$6+14,SUM($E$13:E144),""))</f>
        <v/>
      </c>
    </row>
    <row r="146" spans="1:5">
      <c r="A146" s="20" t="str">
        <f t="shared" si="6"/>
        <v/>
      </c>
      <c r="B146" s="24" t="str">
        <f t="shared" si="7"/>
        <v/>
      </c>
      <c r="C146" s="22" t="str">
        <f t="shared" si="8"/>
        <v>Total</v>
      </c>
      <c r="D146" s="25" t="str">
        <f>IF(B146&lt;&gt;"",C146*A146,IF(ROW()=$B$4*$B$6+14,SUM($D$13:D145),""))</f>
        <v/>
      </c>
      <c r="E146" s="25" t="str">
        <f>IF(B146&lt;&gt;"",1/(1+$B$5/$B$6)^2*C146*(A146^2+A146),IF(ROW()=$B$4*$B$6+14,SUM($E$13:E145),""))</f>
        <v/>
      </c>
    </row>
    <row r="147" spans="1:5">
      <c r="A147" s="20" t="str">
        <f t="shared" si="6"/>
        <v/>
      </c>
      <c r="B147" s="24" t="str">
        <f t="shared" si="7"/>
        <v/>
      </c>
      <c r="C147" s="22" t="str">
        <f t="shared" si="8"/>
        <v>Total</v>
      </c>
      <c r="D147" s="25" t="str">
        <f>IF(B147&lt;&gt;"",C147*A147,IF(ROW()=$B$4*$B$6+14,SUM($D$13:D146),""))</f>
        <v/>
      </c>
      <c r="E147" s="25" t="str">
        <f>IF(B147&lt;&gt;"",1/(1+$B$5/$B$6)^2*C147*(A147^2+A147),IF(ROW()=$B$4*$B$6+14,SUM($E$13:E146),""))</f>
        <v/>
      </c>
    </row>
    <row r="148" spans="1:5">
      <c r="A148" s="20" t="str">
        <f t="shared" si="6"/>
        <v/>
      </c>
      <c r="B148" s="24" t="str">
        <f t="shared" si="7"/>
        <v/>
      </c>
      <c r="C148" s="22" t="str">
        <f t="shared" si="8"/>
        <v>Total</v>
      </c>
      <c r="D148" s="25" t="str">
        <f>IF(B148&lt;&gt;"",C148*A148,IF(ROW()=$B$4*$B$6+14,SUM($D$13:D147),""))</f>
        <v/>
      </c>
      <c r="E148" s="25" t="str">
        <f>IF(B148&lt;&gt;"",1/(1+$B$5/$B$6)^2*C148*(A148^2+A148),IF(ROW()=$B$4*$B$6+14,SUM($E$13:E147),""))</f>
        <v/>
      </c>
    </row>
    <row r="149" spans="1:5">
      <c r="A149" s="20" t="str">
        <f t="shared" si="6"/>
        <v/>
      </c>
      <c r="B149" s="24" t="str">
        <f t="shared" si="7"/>
        <v/>
      </c>
      <c r="C149" s="22" t="str">
        <f t="shared" si="8"/>
        <v>Total</v>
      </c>
      <c r="D149" s="25" t="str">
        <f>IF(B149&lt;&gt;"",C149*A149,IF(ROW()=$B$4*$B$6+14,SUM($D$13:D148),""))</f>
        <v/>
      </c>
      <c r="E149" s="25" t="str">
        <f>IF(B149&lt;&gt;"",1/(1+$B$5/$B$6)^2*C149*(A149^2+A149),IF(ROW()=$B$4*$B$6+14,SUM($E$13:E148),""))</f>
        <v/>
      </c>
    </row>
    <row r="150" spans="1:5">
      <c r="A150" s="20" t="str">
        <f t="shared" si="6"/>
        <v/>
      </c>
      <c r="B150" s="24" t="str">
        <f t="shared" si="7"/>
        <v/>
      </c>
      <c r="C150" s="22" t="str">
        <f t="shared" si="8"/>
        <v>Total</v>
      </c>
      <c r="D150" s="25" t="str">
        <f>IF(B150&lt;&gt;"",C150*A150,IF(ROW()=$B$4*$B$6+14,SUM($D$13:D149),""))</f>
        <v/>
      </c>
      <c r="E150" s="25" t="str">
        <f>IF(B150&lt;&gt;"",1/(1+$B$5/$B$6)^2*C150*(A150^2+A150),IF(ROW()=$B$4*$B$6+14,SUM($E$13:E149),""))</f>
        <v/>
      </c>
    </row>
    <row r="151" spans="1:5">
      <c r="A151" s="20" t="str">
        <f t="shared" si="6"/>
        <v/>
      </c>
      <c r="B151" s="24" t="str">
        <f t="shared" si="7"/>
        <v/>
      </c>
      <c r="C151" s="22" t="str">
        <f t="shared" si="8"/>
        <v>Total</v>
      </c>
      <c r="D151" s="25" t="str">
        <f>IF(B151&lt;&gt;"",C151*A151,IF(ROW()=$B$4*$B$6+14,SUM($D$13:D150),""))</f>
        <v/>
      </c>
      <c r="E151" s="25" t="str">
        <f>IF(B151&lt;&gt;"",1/(1+$B$5/$B$6)^2*C151*(A151^2+A151),IF(ROW()=$B$4*$B$6+14,SUM($E$13:E150),""))</f>
        <v/>
      </c>
    </row>
    <row r="152" spans="1:5">
      <c r="A152" s="20" t="str">
        <f t="shared" si="6"/>
        <v/>
      </c>
      <c r="B152" s="24" t="str">
        <f t="shared" si="7"/>
        <v/>
      </c>
      <c r="C152" s="22" t="str">
        <f t="shared" si="8"/>
        <v>Total</v>
      </c>
      <c r="D152" s="25" t="str">
        <f>IF(B152&lt;&gt;"",C152*A152,IF(ROW()=$B$4*$B$6+14,SUM($D$13:D151),""))</f>
        <v/>
      </c>
      <c r="E152" s="25" t="str">
        <f>IF(B152&lt;&gt;"",1/(1+$B$5/$B$6)^2*C152*(A152^2+A152),IF(ROW()=$B$4*$B$6+14,SUM($E$13:E151),""))</f>
        <v/>
      </c>
    </row>
    <row r="153" spans="1:5">
      <c r="A153" s="20" t="str">
        <f t="shared" si="6"/>
        <v/>
      </c>
      <c r="B153" s="24" t="str">
        <f t="shared" si="7"/>
        <v/>
      </c>
      <c r="C153" s="22" t="str">
        <f t="shared" si="8"/>
        <v>Total</v>
      </c>
      <c r="D153" s="25" t="str">
        <f>IF(B153&lt;&gt;"",C153*A153,IF(ROW()=$B$4*$B$6+14,SUM($D$13:D152),""))</f>
        <v/>
      </c>
      <c r="E153" s="25" t="str">
        <f>IF(B153&lt;&gt;"",1/(1+$B$5/$B$6)^2*C153*(A153^2+A153),IF(ROW()=$B$4*$B$6+14,SUM($E$13:E152),""))</f>
        <v/>
      </c>
    </row>
    <row r="154" spans="1:5">
      <c r="A154" s="20" t="str">
        <f t="shared" si="6"/>
        <v/>
      </c>
      <c r="B154" s="24" t="str">
        <f t="shared" si="7"/>
        <v/>
      </c>
      <c r="C154" s="22" t="str">
        <f t="shared" si="8"/>
        <v>Total</v>
      </c>
      <c r="D154" s="25" t="str">
        <f>IF(B154&lt;&gt;"",C154*A154,IF(ROW()=$B$4*$B$6+14,SUM($D$13:D153),""))</f>
        <v/>
      </c>
      <c r="E154" s="25" t="str">
        <f>IF(B154&lt;&gt;"",1/(1+$B$5/$B$6)^2*C154*(A154^2+A154),IF(ROW()=$B$4*$B$6+14,SUM($E$13:E153),""))</f>
        <v/>
      </c>
    </row>
    <row r="155" spans="1:5">
      <c r="A155" s="20" t="str">
        <f t="shared" si="6"/>
        <v/>
      </c>
      <c r="B155" s="24" t="str">
        <f t="shared" si="7"/>
        <v/>
      </c>
      <c r="C155" s="22" t="str">
        <f t="shared" si="8"/>
        <v>Total</v>
      </c>
      <c r="D155" s="25" t="str">
        <f>IF(B155&lt;&gt;"",C155*A155,IF(ROW()=$B$4*$B$6+14,SUM($D$13:D154),""))</f>
        <v/>
      </c>
      <c r="E155" s="25" t="str">
        <f>IF(B155&lt;&gt;"",1/(1+$B$5/$B$6)^2*C155*(A155^2+A155),IF(ROW()=$B$4*$B$6+14,SUM($E$13:E154),""))</f>
        <v/>
      </c>
    </row>
    <row r="156" spans="1:5">
      <c r="A156" s="20" t="str">
        <f t="shared" si="6"/>
        <v/>
      </c>
      <c r="B156" s="24" t="str">
        <f t="shared" si="7"/>
        <v/>
      </c>
      <c r="C156" s="22" t="str">
        <f t="shared" si="8"/>
        <v>Total</v>
      </c>
      <c r="D156" s="25" t="str">
        <f>IF(B156&lt;&gt;"",C156*A156,IF(ROW()=$B$4*$B$6+14,SUM($D$13:D155),""))</f>
        <v/>
      </c>
      <c r="E156" s="25" t="str">
        <f>IF(B156&lt;&gt;"",1/(1+$B$5/$B$6)^2*C156*(A156^2+A156),IF(ROW()=$B$4*$B$6+14,SUM($E$13:E155),""))</f>
        <v/>
      </c>
    </row>
    <row r="157" spans="1:5">
      <c r="A157" s="20" t="str">
        <f t="shared" si="6"/>
        <v/>
      </c>
      <c r="B157" s="24" t="str">
        <f t="shared" si="7"/>
        <v/>
      </c>
      <c r="C157" s="22" t="str">
        <f t="shared" si="8"/>
        <v>Total</v>
      </c>
      <c r="D157" s="25" t="str">
        <f>IF(B157&lt;&gt;"",C157*A157,IF(ROW()=$B$4*$B$6+14,SUM($D$13:D156),""))</f>
        <v/>
      </c>
      <c r="E157" s="25" t="str">
        <f>IF(B157&lt;&gt;"",1/(1+$B$5/$B$6)^2*C157*(A157^2+A157),IF(ROW()=$B$4*$B$6+14,SUM($E$13:E156),""))</f>
        <v/>
      </c>
    </row>
    <row r="158" spans="1:5">
      <c r="A158" s="20" t="str">
        <f t="shared" si="6"/>
        <v/>
      </c>
      <c r="B158" s="24" t="str">
        <f t="shared" si="7"/>
        <v/>
      </c>
      <c r="C158" s="22" t="str">
        <f t="shared" si="8"/>
        <v>Total</v>
      </c>
      <c r="D158" s="25" t="str">
        <f>IF(B158&lt;&gt;"",C158*A158,IF(ROW()=$B$4*$B$6+14,SUM($D$13:D157),""))</f>
        <v/>
      </c>
      <c r="E158" s="25" t="str">
        <f>IF(B158&lt;&gt;"",1/(1+$B$5/$B$6)^2*C158*(A158^2+A158),IF(ROW()=$B$4*$B$6+14,SUM($E$13:E157),""))</f>
        <v/>
      </c>
    </row>
    <row r="159" spans="1:5">
      <c r="A159" s="20" t="str">
        <f t="shared" si="6"/>
        <v/>
      </c>
      <c r="B159" s="24" t="str">
        <f t="shared" si="7"/>
        <v/>
      </c>
      <c r="C159" s="22" t="str">
        <f t="shared" si="8"/>
        <v>Total</v>
      </c>
      <c r="D159" s="25" t="str">
        <f>IF(B159&lt;&gt;"",C159*A159,IF(ROW()=$B$4*$B$6+14,SUM($D$13:D158),""))</f>
        <v/>
      </c>
      <c r="E159" s="25" t="str">
        <f>IF(B159&lt;&gt;"",1/(1+$B$5/$B$6)^2*C159*(A159^2+A159),IF(ROW()=$B$4*$B$6+14,SUM($E$13:E158),""))</f>
        <v/>
      </c>
    </row>
    <row r="160" spans="1:5">
      <c r="A160" s="20" t="str">
        <f t="shared" si="6"/>
        <v/>
      </c>
      <c r="B160" s="24" t="str">
        <f t="shared" si="7"/>
        <v/>
      </c>
      <c r="C160" s="22" t="str">
        <f t="shared" si="8"/>
        <v>Total</v>
      </c>
      <c r="D160" s="25" t="str">
        <f>IF(B160&lt;&gt;"",C160*A160,IF(ROW()=$B$4*$B$6+14,SUM($D$13:D159),""))</f>
        <v/>
      </c>
      <c r="E160" s="25" t="str">
        <f>IF(B160&lt;&gt;"",1/(1+$B$5/$B$6)^2*C160*(A160^2+A160),IF(ROW()=$B$4*$B$6+14,SUM($E$13:E159),""))</f>
        <v/>
      </c>
    </row>
    <row r="161" spans="1:5">
      <c r="A161" s="20" t="str">
        <f t="shared" si="6"/>
        <v/>
      </c>
      <c r="B161" s="24" t="str">
        <f t="shared" si="7"/>
        <v/>
      </c>
      <c r="C161" s="22" t="str">
        <f t="shared" si="8"/>
        <v>Total</v>
      </c>
      <c r="D161" s="25" t="str">
        <f>IF(B161&lt;&gt;"",C161*A161,IF(ROW()=$B$4*$B$6+14,SUM($D$13:D160),""))</f>
        <v/>
      </c>
      <c r="E161" s="25" t="str">
        <f>IF(B161&lt;&gt;"",1/(1+$B$5/$B$6)^2*C161*(A161^2+A161),IF(ROW()=$B$4*$B$6+14,SUM($E$13:E160),""))</f>
        <v/>
      </c>
    </row>
    <row r="162" spans="1:5">
      <c r="A162" s="20" t="str">
        <f t="shared" si="6"/>
        <v/>
      </c>
      <c r="B162" s="24" t="str">
        <f t="shared" si="7"/>
        <v/>
      </c>
      <c r="C162" s="22" t="str">
        <f t="shared" si="8"/>
        <v>Total</v>
      </c>
      <c r="D162" s="25" t="str">
        <f>IF(B162&lt;&gt;"",C162*A162,IF(ROW()=$B$4*$B$6+14,SUM($D$13:D161),""))</f>
        <v/>
      </c>
      <c r="E162" s="25" t="str">
        <f>IF(B162&lt;&gt;"",1/(1+$B$5/$B$6)^2*C162*(A162^2+A162),IF(ROW()=$B$4*$B$6+14,SUM($E$13:E161),""))</f>
        <v/>
      </c>
    </row>
    <row r="163" spans="1:5">
      <c r="A163" s="20" t="str">
        <f t="shared" si="6"/>
        <v/>
      </c>
      <c r="B163" s="24" t="str">
        <f t="shared" si="7"/>
        <v/>
      </c>
      <c r="C163" s="22" t="str">
        <f t="shared" si="8"/>
        <v>Total</v>
      </c>
      <c r="D163" s="25" t="str">
        <f>IF(B163&lt;&gt;"",C163*A163,IF(ROW()=$B$4*$B$6+14,SUM($D$13:D162),""))</f>
        <v/>
      </c>
      <c r="E163" s="25" t="str">
        <f>IF(B163&lt;&gt;"",1/(1+$B$5/$B$6)^2*C163*(A163^2+A163),IF(ROW()=$B$4*$B$6+14,SUM($E$13:E162),""))</f>
        <v/>
      </c>
    </row>
    <row r="164" spans="1:5">
      <c r="A164" s="20" t="str">
        <f t="shared" si="6"/>
        <v/>
      </c>
      <c r="B164" s="24" t="str">
        <f t="shared" si="7"/>
        <v/>
      </c>
      <c r="C164" s="22" t="str">
        <f t="shared" si="8"/>
        <v>Total</v>
      </c>
      <c r="D164" s="25" t="str">
        <f>IF(B164&lt;&gt;"",C164*A164,IF(ROW()=$B$4*$B$6+14,SUM($D$13:D163),""))</f>
        <v/>
      </c>
      <c r="E164" s="25" t="str">
        <f>IF(B164&lt;&gt;"",1/(1+$B$5/$B$6)^2*C164*(A164^2+A164),IF(ROW()=$B$4*$B$6+14,SUM($E$13:E163),""))</f>
        <v/>
      </c>
    </row>
    <row r="165" spans="1:5">
      <c r="A165" s="20" t="str">
        <f t="shared" si="6"/>
        <v/>
      </c>
      <c r="B165" s="24" t="str">
        <f t="shared" si="7"/>
        <v/>
      </c>
      <c r="C165" s="22" t="str">
        <f t="shared" si="8"/>
        <v>Total</v>
      </c>
      <c r="D165" s="25" t="str">
        <f>IF(B165&lt;&gt;"",C165*A165,IF(ROW()=$B$4*$B$6+14,SUM($D$13:D164),""))</f>
        <v/>
      </c>
      <c r="E165" s="25" t="str">
        <f>IF(B165&lt;&gt;"",1/(1+$B$5/$B$6)^2*C165*(A165^2+A165),IF(ROW()=$B$4*$B$6+14,SUM($E$13:E164),""))</f>
        <v/>
      </c>
    </row>
    <row r="166" spans="1:5">
      <c r="A166" s="20" t="str">
        <f t="shared" si="6"/>
        <v/>
      </c>
      <c r="B166" s="24" t="str">
        <f t="shared" si="7"/>
        <v/>
      </c>
      <c r="C166" s="22" t="str">
        <f t="shared" si="8"/>
        <v>Total</v>
      </c>
      <c r="D166" s="25" t="str">
        <f>IF(B166&lt;&gt;"",C166*A166,IF(ROW()=$B$4*$B$6+14,SUM($D$13:D165),""))</f>
        <v/>
      </c>
      <c r="E166" s="25" t="str">
        <f>IF(B166&lt;&gt;"",1/(1+$B$5/$B$6)^2*C166*(A166^2+A166),IF(ROW()=$B$4*$B$6+14,SUM($E$13:E165),""))</f>
        <v/>
      </c>
    </row>
    <row r="167" spans="1:5">
      <c r="A167" s="20" t="str">
        <f t="shared" si="6"/>
        <v/>
      </c>
      <c r="B167" s="24" t="str">
        <f t="shared" si="7"/>
        <v/>
      </c>
      <c r="C167" s="22" t="str">
        <f t="shared" si="8"/>
        <v>Total</v>
      </c>
      <c r="D167" s="25" t="str">
        <f>IF(B167&lt;&gt;"",C167*A167,IF(ROW()=$B$4*$B$6+14,SUM($D$13:D166),""))</f>
        <v/>
      </c>
      <c r="E167" s="25" t="str">
        <f>IF(B167&lt;&gt;"",1/(1+$B$5/$B$6)^2*C167*(A167^2+A167),IF(ROW()=$B$4*$B$6+14,SUM($E$13:E166),""))</f>
        <v/>
      </c>
    </row>
    <row r="168" spans="1:5">
      <c r="A168" s="20" t="str">
        <f t="shared" si="6"/>
        <v/>
      </c>
      <c r="B168" s="24" t="str">
        <f t="shared" si="7"/>
        <v/>
      </c>
      <c r="C168" s="22" t="str">
        <f t="shared" si="8"/>
        <v>Total</v>
      </c>
      <c r="D168" s="25" t="str">
        <f>IF(B168&lt;&gt;"",C168*A168,IF(ROW()=$B$4*$B$6+14,SUM($D$13:D167),""))</f>
        <v/>
      </c>
      <c r="E168" s="25" t="str">
        <f>IF(B168&lt;&gt;"",1/(1+$B$5/$B$6)^2*C168*(A168^2+A168),IF(ROW()=$B$4*$B$6+14,SUM($E$13:E167),""))</f>
        <v/>
      </c>
    </row>
    <row r="169" spans="1:5">
      <c r="A169" s="20" t="str">
        <f t="shared" si="6"/>
        <v/>
      </c>
      <c r="B169" s="24" t="str">
        <f t="shared" si="7"/>
        <v/>
      </c>
      <c r="C169" s="22" t="str">
        <f t="shared" si="8"/>
        <v>Total</v>
      </c>
      <c r="D169" s="25" t="str">
        <f>IF(B169&lt;&gt;"",C169*A169,IF(ROW()=$B$4*$B$6+14,SUM($D$13:D168),""))</f>
        <v/>
      </c>
      <c r="E169" s="25" t="str">
        <f>IF(B169&lt;&gt;"",1/(1+$B$5/$B$6)^2*C169*(A169^2+A169),IF(ROW()=$B$4*$B$6+14,SUM($E$13:E168),""))</f>
        <v/>
      </c>
    </row>
    <row r="170" spans="1:5">
      <c r="A170" s="20" t="str">
        <f t="shared" si="6"/>
        <v/>
      </c>
      <c r="B170" s="24" t="str">
        <f t="shared" si="7"/>
        <v/>
      </c>
      <c r="C170" s="22" t="str">
        <f t="shared" si="8"/>
        <v>Total</v>
      </c>
      <c r="D170" s="25" t="str">
        <f>IF(B170&lt;&gt;"",C170*A170,IF(ROW()=$B$4*$B$6+14,SUM($D$13:D169),""))</f>
        <v/>
      </c>
      <c r="E170" s="25" t="str">
        <f>IF(B170&lt;&gt;"",1/(1+$B$5/$B$6)^2*C170*(A170^2+A170),IF(ROW()=$B$4*$B$6+14,SUM($E$13:E169),""))</f>
        <v/>
      </c>
    </row>
    <row r="171" spans="1:5">
      <c r="A171" s="20" t="str">
        <f t="shared" si="6"/>
        <v/>
      </c>
      <c r="B171" s="24" t="str">
        <f t="shared" si="7"/>
        <v/>
      </c>
      <c r="C171" s="22" t="str">
        <f t="shared" si="8"/>
        <v>Total</v>
      </c>
      <c r="D171" s="25" t="str">
        <f>IF(B171&lt;&gt;"",C171*A171,IF(ROW()=$B$4*$B$6+14,SUM($D$13:D170),""))</f>
        <v/>
      </c>
      <c r="E171" s="25" t="str">
        <f>IF(B171&lt;&gt;"",1/(1+$B$5/$B$6)^2*C171*(A171^2+A171),IF(ROW()=$B$4*$B$6+14,SUM($E$13:E170),""))</f>
        <v/>
      </c>
    </row>
    <row r="172" spans="1:5">
      <c r="A172" s="20" t="str">
        <f t="shared" si="6"/>
        <v/>
      </c>
      <c r="B172" s="24" t="str">
        <f t="shared" si="7"/>
        <v/>
      </c>
      <c r="C172" s="22" t="str">
        <f t="shared" si="8"/>
        <v>Total</v>
      </c>
      <c r="D172" s="25" t="str">
        <f>IF(B172&lt;&gt;"",C172*A172,IF(ROW()=$B$4*$B$6+14,SUM($D$13:D171),""))</f>
        <v/>
      </c>
      <c r="E172" s="25" t="str">
        <f>IF(B172&lt;&gt;"",1/(1+$B$5/$B$6)^2*C172*(A172^2+A172),IF(ROW()=$B$4*$B$6+14,SUM($E$13:E171),""))</f>
        <v/>
      </c>
    </row>
    <row r="173" spans="1:5">
      <c r="A173" s="20" t="str">
        <f t="shared" si="6"/>
        <v/>
      </c>
      <c r="B173" s="24" t="str">
        <f t="shared" si="7"/>
        <v/>
      </c>
      <c r="C173" s="22" t="str">
        <f t="shared" si="8"/>
        <v>Total</v>
      </c>
      <c r="D173" s="25" t="str">
        <f>IF(B173&lt;&gt;"",C173*A173,IF(ROW()=$B$4*$B$6+14,SUM($D$13:D172),""))</f>
        <v/>
      </c>
      <c r="E173" s="25" t="str">
        <f>IF(B173&lt;&gt;"",1/(1+$B$5/$B$6)^2*C173*(A173^2+A173),IF(ROW()=$B$4*$B$6+14,SUM($E$13:E172),""))</f>
        <v/>
      </c>
    </row>
    <row r="174" spans="1:5">
      <c r="A174" s="20" t="str">
        <f t="shared" si="6"/>
        <v/>
      </c>
      <c r="B174" s="24" t="str">
        <f t="shared" si="7"/>
        <v/>
      </c>
      <c r="C174" s="22" t="str">
        <f t="shared" si="8"/>
        <v>Total</v>
      </c>
      <c r="D174" s="25" t="str">
        <f>IF(B174&lt;&gt;"",C174*A174,IF(ROW()=$B$4*$B$6+14,SUM($D$13:D173),""))</f>
        <v/>
      </c>
      <c r="E174" s="25" t="str">
        <f>IF(B174&lt;&gt;"",1/(1+$B$5/$B$6)^2*C174*(A174^2+A174),IF(ROW()=$B$4*$B$6+14,SUM($E$13:E173),""))</f>
        <v/>
      </c>
    </row>
    <row r="175" spans="1:5">
      <c r="A175" s="20" t="str">
        <f t="shared" si="6"/>
        <v/>
      </c>
      <c r="B175" s="24" t="str">
        <f t="shared" si="7"/>
        <v/>
      </c>
      <c r="C175" s="22" t="str">
        <f t="shared" si="8"/>
        <v>Total</v>
      </c>
      <c r="D175" s="25" t="str">
        <f>IF(B175&lt;&gt;"",C175*A175,IF(ROW()=$B$4*$B$6+14,SUM($D$13:D174),""))</f>
        <v/>
      </c>
      <c r="E175" s="25" t="str">
        <f>IF(B175&lt;&gt;"",1/(1+$B$5/$B$6)^2*C175*(A175^2+A175),IF(ROW()=$B$4*$B$6+14,SUM($E$13:E174),""))</f>
        <v/>
      </c>
    </row>
    <row r="176" spans="1:5">
      <c r="A176" s="20" t="str">
        <f t="shared" si="6"/>
        <v/>
      </c>
      <c r="B176" s="24" t="str">
        <f t="shared" si="7"/>
        <v/>
      </c>
      <c r="C176" s="22" t="str">
        <f t="shared" si="8"/>
        <v>Total</v>
      </c>
      <c r="D176" s="25" t="str">
        <f>IF(B176&lt;&gt;"",C176*A176,IF(ROW()=$B$4*$B$6+14,SUM($D$13:D175),""))</f>
        <v/>
      </c>
      <c r="E176" s="25" t="str">
        <f>IF(B176&lt;&gt;"",1/(1+$B$5/$B$6)^2*C176*(A176^2+A176),IF(ROW()=$B$4*$B$6+14,SUM($E$13:E175),""))</f>
        <v/>
      </c>
    </row>
    <row r="177" spans="1:5">
      <c r="A177" s="20" t="str">
        <f t="shared" si="6"/>
        <v/>
      </c>
      <c r="B177" s="24" t="str">
        <f t="shared" si="7"/>
        <v/>
      </c>
      <c r="C177" s="22" t="str">
        <f t="shared" si="8"/>
        <v>Total</v>
      </c>
      <c r="D177" s="25" t="str">
        <f>IF(B177&lt;&gt;"",C177*A177,IF(ROW()=$B$4*$B$6+14,SUM($D$13:D176),""))</f>
        <v/>
      </c>
      <c r="E177" s="25" t="str">
        <f>IF(B177&lt;&gt;"",1/(1+$B$5/$B$6)^2*C177*(A177^2+A177),IF(ROW()=$B$4*$B$6+14,SUM($E$13:E176),""))</f>
        <v/>
      </c>
    </row>
    <row r="178" spans="1:5">
      <c r="A178" s="20" t="str">
        <f t="shared" si="6"/>
        <v/>
      </c>
      <c r="B178" s="24" t="str">
        <f t="shared" si="7"/>
        <v/>
      </c>
      <c r="C178" s="22" t="str">
        <f t="shared" si="8"/>
        <v>Total</v>
      </c>
      <c r="D178" s="25" t="str">
        <f>IF(B178&lt;&gt;"",C178*A178,IF(ROW()=$B$4*$B$6+14,SUM($D$13:D177),""))</f>
        <v/>
      </c>
      <c r="E178" s="25" t="str">
        <f>IF(B178&lt;&gt;"",1/(1+$B$5/$B$6)^2*C178*(A178^2+A178),IF(ROW()=$B$4*$B$6+14,SUM($E$13:E177),""))</f>
        <v/>
      </c>
    </row>
    <row r="179" spans="1:5">
      <c r="A179" s="20" t="str">
        <f t="shared" si="6"/>
        <v/>
      </c>
      <c r="B179" s="24" t="str">
        <f t="shared" si="7"/>
        <v/>
      </c>
      <c r="C179" s="22" t="str">
        <f t="shared" si="8"/>
        <v>Total</v>
      </c>
      <c r="D179" s="25" t="str">
        <f>IF(B179&lt;&gt;"",C179*A179,IF(ROW()=$B$4*$B$6+14,SUM($D$13:D178),""))</f>
        <v/>
      </c>
      <c r="E179" s="25" t="str">
        <f>IF(B179&lt;&gt;"",1/(1+$B$5/$B$6)^2*C179*(A179^2+A179),IF(ROW()=$B$4*$B$6+14,SUM($E$13:E178),""))</f>
        <v/>
      </c>
    </row>
    <row r="180" spans="1:5">
      <c r="A180" s="20" t="str">
        <f t="shared" si="6"/>
        <v/>
      </c>
      <c r="B180" s="24" t="str">
        <f t="shared" si="7"/>
        <v/>
      </c>
      <c r="C180" s="22" t="str">
        <f t="shared" si="8"/>
        <v>Total</v>
      </c>
      <c r="D180" s="25" t="str">
        <f>IF(B180&lt;&gt;"",C180*A180,IF(ROW()=$B$4*$B$6+14,SUM($D$13:D179),""))</f>
        <v/>
      </c>
      <c r="E180" s="25" t="str">
        <f>IF(B180&lt;&gt;"",1/(1+$B$5/$B$6)^2*C180*(A180^2+A180),IF(ROW()=$B$4*$B$6+14,SUM($E$13:E179),""))</f>
        <v/>
      </c>
    </row>
    <row r="181" spans="1:5">
      <c r="A181" s="20" t="str">
        <f t="shared" si="6"/>
        <v/>
      </c>
      <c r="B181" s="24" t="str">
        <f t="shared" si="7"/>
        <v/>
      </c>
      <c r="C181" s="22" t="str">
        <f t="shared" si="8"/>
        <v>Total</v>
      </c>
      <c r="D181" s="25" t="str">
        <f>IF(B181&lt;&gt;"",C181*A181,IF(ROW()=$B$4*$B$6+14,SUM($D$13:D180),""))</f>
        <v/>
      </c>
      <c r="E181" s="25" t="str">
        <f>IF(B181&lt;&gt;"",1/(1+$B$5/$B$6)^2*C181*(A181^2+A181),IF(ROW()=$B$4*$B$6+14,SUM($E$13:E180),""))</f>
        <v/>
      </c>
    </row>
    <row r="182" spans="1:5">
      <c r="A182" s="20" t="str">
        <f t="shared" si="6"/>
        <v/>
      </c>
      <c r="B182" s="24" t="str">
        <f t="shared" si="7"/>
        <v/>
      </c>
      <c r="C182" s="22" t="str">
        <f t="shared" si="8"/>
        <v>Total</v>
      </c>
      <c r="D182" s="25" t="str">
        <f>IF(B182&lt;&gt;"",C182*A182,IF(ROW()=$B$4*$B$6+14,SUM($D$13:D181),""))</f>
        <v/>
      </c>
      <c r="E182" s="25" t="str">
        <f>IF(B182&lt;&gt;"",1/(1+$B$5/$B$6)^2*C182*(A182^2+A182),IF(ROW()=$B$4*$B$6+14,SUM($E$13:E181),""))</f>
        <v/>
      </c>
    </row>
    <row r="183" spans="1:5">
      <c r="A183" s="20" t="str">
        <f t="shared" si="6"/>
        <v/>
      </c>
      <c r="B183" s="24" t="str">
        <f t="shared" si="7"/>
        <v/>
      </c>
      <c r="C183" s="22" t="str">
        <f t="shared" si="8"/>
        <v>Total</v>
      </c>
      <c r="D183" s="25" t="str">
        <f>IF(B183&lt;&gt;"",C183*A183,IF(ROW()=$B$4*$B$6+14,SUM($D$13:D182),""))</f>
        <v/>
      </c>
      <c r="E183" s="25" t="str">
        <f>IF(B183&lt;&gt;"",1/(1+$B$5/$B$6)^2*C183*(A183^2+A183),IF(ROW()=$B$4*$B$6+14,SUM($E$13:E182),""))</f>
        <v/>
      </c>
    </row>
    <row r="184" spans="1:5">
      <c r="A184" s="20" t="str">
        <f t="shared" si="6"/>
        <v/>
      </c>
      <c r="B184" s="24" t="str">
        <f t="shared" si="7"/>
        <v/>
      </c>
      <c r="C184" s="22" t="str">
        <f t="shared" si="8"/>
        <v>Total</v>
      </c>
      <c r="D184" s="25" t="str">
        <f>IF(B184&lt;&gt;"",C184*A184,IF(ROW()=$B$4*$B$6+14,SUM($D$13:D183),""))</f>
        <v/>
      </c>
      <c r="E184" s="25" t="str">
        <f>IF(B184&lt;&gt;"",1/(1+$B$5/$B$6)^2*C184*(A184^2+A184),IF(ROW()=$B$4*$B$6+14,SUM($E$13:E183),""))</f>
        <v/>
      </c>
    </row>
    <row r="185" spans="1:5">
      <c r="A185" s="20" t="str">
        <f t="shared" si="6"/>
        <v/>
      </c>
      <c r="B185" s="24" t="str">
        <f t="shared" si="7"/>
        <v/>
      </c>
      <c r="C185" s="22" t="str">
        <f t="shared" si="8"/>
        <v>Total</v>
      </c>
      <c r="D185" s="25" t="str">
        <f>IF(B185&lt;&gt;"",C185*A185,IF(ROW()=$B$4*$B$6+14,SUM($D$13:D184),""))</f>
        <v/>
      </c>
      <c r="E185" s="25" t="str">
        <f>IF(B185&lt;&gt;"",1/(1+$B$5/$B$6)^2*C185*(A185^2+A185),IF(ROW()=$B$4*$B$6+14,SUM($E$13:E184),""))</f>
        <v/>
      </c>
    </row>
    <row r="186" spans="1:5">
      <c r="A186" s="20" t="str">
        <f t="shared" si="6"/>
        <v/>
      </c>
      <c r="B186" s="24" t="str">
        <f t="shared" si="7"/>
        <v/>
      </c>
      <c r="C186" s="22" t="str">
        <f t="shared" si="8"/>
        <v>Total</v>
      </c>
      <c r="D186" s="25" t="str">
        <f>IF(B186&lt;&gt;"",C186*A186,IF(ROW()=$B$4*$B$6+14,SUM($D$13:D185),""))</f>
        <v/>
      </c>
      <c r="E186" s="25" t="str">
        <f>IF(B186&lt;&gt;"",1/(1+$B$5/$B$6)^2*C186*(A186^2+A186),IF(ROW()=$B$4*$B$6+14,SUM($E$13:E185),""))</f>
        <v/>
      </c>
    </row>
    <row r="187" spans="1:5">
      <c r="A187" s="20" t="str">
        <f t="shared" si="6"/>
        <v/>
      </c>
      <c r="B187" s="24" t="str">
        <f t="shared" si="7"/>
        <v/>
      </c>
      <c r="C187" s="22" t="str">
        <f t="shared" si="8"/>
        <v>Total</v>
      </c>
      <c r="D187" s="25" t="str">
        <f>IF(B187&lt;&gt;"",C187*A187,IF(ROW()=$B$4*$B$6+14,SUM($D$13:D186),""))</f>
        <v/>
      </c>
      <c r="E187" s="25" t="str">
        <f>IF(B187&lt;&gt;"",1/(1+$B$5/$B$6)^2*C187*(A187^2+A187),IF(ROW()=$B$4*$B$6+14,SUM($E$13:E186),""))</f>
        <v/>
      </c>
    </row>
    <row r="188" spans="1:5">
      <c r="A188" s="20" t="str">
        <f t="shared" si="6"/>
        <v/>
      </c>
      <c r="B188" s="24" t="str">
        <f t="shared" si="7"/>
        <v/>
      </c>
      <c r="C188" s="22" t="str">
        <f t="shared" si="8"/>
        <v>Total</v>
      </c>
      <c r="D188" s="25" t="str">
        <f>IF(B188&lt;&gt;"",C188*A188,IF(ROW()=$B$4*$B$6+14,SUM($D$13:D187),""))</f>
        <v/>
      </c>
      <c r="E188" s="25" t="str">
        <f>IF(B188&lt;&gt;"",1/(1+$B$5/$B$6)^2*C188*(A188^2+A188),IF(ROW()=$B$4*$B$6+14,SUM($E$13:E187),""))</f>
        <v/>
      </c>
    </row>
    <row r="189" spans="1:5">
      <c r="A189" s="20" t="str">
        <f t="shared" si="6"/>
        <v/>
      </c>
      <c r="B189" s="24" t="str">
        <f t="shared" si="7"/>
        <v/>
      </c>
      <c r="C189" s="22" t="str">
        <f t="shared" si="8"/>
        <v>Total</v>
      </c>
      <c r="D189" s="25" t="str">
        <f>IF(B189&lt;&gt;"",C189*A189,IF(ROW()=$B$4*$B$6+14,SUM($D$13:D188),""))</f>
        <v/>
      </c>
      <c r="E189" s="25" t="str">
        <f>IF(B189&lt;&gt;"",1/(1+$B$5/$B$6)^2*C189*(A189^2+A189),IF(ROW()=$B$4*$B$6+14,SUM($E$13:E188),""))</f>
        <v/>
      </c>
    </row>
    <row r="190" spans="1:5">
      <c r="A190" s="20" t="str">
        <f t="shared" si="6"/>
        <v/>
      </c>
      <c r="B190" s="24" t="str">
        <f t="shared" si="7"/>
        <v/>
      </c>
      <c r="C190" s="22" t="str">
        <f t="shared" si="8"/>
        <v>Total</v>
      </c>
      <c r="D190" s="25" t="str">
        <f>IF(B190&lt;&gt;"",C190*A190,IF(ROW()=$B$4*$B$6+14,SUM($D$13:D189),""))</f>
        <v/>
      </c>
      <c r="E190" s="25" t="str">
        <f>IF(B190&lt;&gt;"",1/(1+$B$5/$B$6)^2*C190*(A190^2+A190),IF(ROW()=$B$4*$B$6+14,SUM($E$13:E189),""))</f>
        <v/>
      </c>
    </row>
    <row r="191" spans="1:5">
      <c r="A191" s="20" t="str">
        <f t="shared" si="6"/>
        <v/>
      </c>
      <c r="B191" s="24" t="str">
        <f t="shared" si="7"/>
        <v/>
      </c>
      <c r="C191" s="22" t="str">
        <f t="shared" si="8"/>
        <v>Total</v>
      </c>
      <c r="D191" s="25" t="str">
        <f>IF(B191&lt;&gt;"",C191*A191,IF(ROW()=$B$4*$B$6+14,SUM($D$13:D190),""))</f>
        <v/>
      </c>
      <c r="E191" s="25" t="str">
        <f>IF(B191&lt;&gt;"",1/(1+$B$5/$B$6)^2*C191*(A191^2+A191),IF(ROW()=$B$4*$B$6+14,SUM($E$13:E190),""))</f>
        <v/>
      </c>
    </row>
    <row r="192" spans="1:5">
      <c r="A192" s="20" t="str">
        <f t="shared" si="6"/>
        <v/>
      </c>
      <c r="B192" s="24" t="str">
        <f t="shared" si="7"/>
        <v/>
      </c>
      <c r="C192" s="22" t="str">
        <f t="shared" si="8"/>
        <v>Total</v>
      </c>
      <c r="D192" s="25" t="str">
        <f>IF(B192&lt;&gt;"",C192*A192,IF(ROW()=$B$4*$B$6+14,SUM($D$13:D191),""))</f>
        <v/>
      </c>
      <c r="E192" s="25" t="str">
        <f>IF(B192&lt;&gt;"",1/(1+$B$5/$B$6)^2*C192*(A192^2+A192),IF(ROW()=$B$4*$B$6+14,SUM($E$13:E191),""))</f>
        <v/>
      </c>
    </row>
    <row r="193" spans="1:5">
      <c r="A193" s="20" t="str">
        <f t="shared" si="6"/>
        <v/>
      </c>
      <c r="B193" s="24" t="str">
        <f t="shared" si="7"/>
        <v/>
      </c>
      <c r="C193" s="22" t="str">
        <f t="shared" si="8"/>
        <v>Total</v>
      </c>
      <c r="D193" s="25" t="str">
        <f>IF(B193&lt;&gt;"",C193*A193,IF(ROW()=$B$4*$B$6+14,SUM($D$13:D192),""))</f>
        <v/>
      </c>
      <c r="E193" s="25" t="str">
        <f>IF(B193&lt;&gt;"",1/(1+$B$5/$B$6)^2*C193*(A193^2+A193),IF(ROW()=$B$4*$B$6+14,SUM($E$13:E192),""))</f>
        <v/>
      </c>
    </row>
    <row r="194" spans="1:5">
      <c r="A194" s="20" t="str">
        <f t="shared" si="6"/>
        <v/>
      </c>
      <c r="B194" s="24" t="str">
        <f t="shared" si="7"/>
        <v/>
      </c>
      <c r="C194" s="22" t="str">
        <f t="shared" si="8"/>
        <v>Total</v>
      </c>
      <c r="D194" s="25" t="str">
        <f>IF(B194&lt;&gt;"",C194*A194,IF(ROW()=$B$4*$B$6+14,SUM($D$13:D193),""))</f>
        <v/>
      </c>
      <c r="E194" s="25" t="str">
        <f>IF(B194&lt;&gt;"",1/(1+$B$5/$B$6)^2*C194*(A194^2+A194),IF(ROW()=$B$4*$B$6+14,SUM($E$13:E193),""))</f>
        <v/>
      </c>
    </row>
    <row r="195" spans="1:5">
      <c r="A195" s="20" t="str">
        <f t="shared" si="6"/>
        <v/>
      </c>
      <c r="B195" s="24" t="str">
        <f t="shared" si="7"/>
        <v/>
      </c>
      <c r="C195" s="22" t="str">
        <f t="shared" si="8"/>
        <v>Total</v>
      </c>
      <c r="D195" s="25" t="str">
        <f>IF(B195&lt;&gt;"",C195*A195,IF(ROW()=$B$4*$B$6+14,SUM($D$13:D194),""))</f>
        <v/>
      </c>
      <c r="E195" s="25" t="str">
        <f>IF(B195&lt;&gt;"",1/(1+$B$5/$B$6)^2*C195*(A195^2+A195),IF(ROW()=$B$4*$B$6+14,SUM($E$13:E194),""))</f>
        <v/>
      </c>
    </row>
    <row r="196" spans="1:5">
      <c r="A196" s="20" t="str">
        <f t="shared" si="6"/>
        <v/>
      </c>
      <c r="B196" s="24" t="str">
        <f t="shared" si="7"/>
        <v/>
      </c>
      <c r="C196" s="22" t="str">
        <f t="shared" si="8"/>
        <v>Total</v>
      </c>
      <c r="D196" s="25" t="str">
        <f>IF(B196&lt;&gt;"",C196*A196,IF(ROW()=$B$4*$B$6+14,SUM($D$13:D195),""))</f>
        <v/>
      </c>
      <c r="E196" s="25" t="str">
        <f>IF(B196&lt;&gt;"",1/(1+$B$5/$B$6)^2*C196*(A196^2+A196),IF(ROW()=$B$4*$B$6+14,SUM($E$13:E195),""))</f>
        <v/>
      </c>
    </row>
    <row r="197" spans="1:5">
      <c r="A197" s="20" t="str">
        <f t="shared" si="6"/>
        <v/>
      </c>
      <c r="B197" s="24" t="str">
        <f t="shared" si="7"/>
        <v/>
      </c>
      <c r="C197" s="22" t="str">
        <f t="shared" si="8"/>
        <v>Total</v>
      </c>
      <c r="D197" s="25" t="str">
        <f>IF(B197&lt;&gt;"",C197*A197,IF(ROW()=$B$4*$B$6+14,SUM($D$13:D196),""))</f>
        <v/>
      </c>
      <c r="E197" s="25" t="str">
        <f>IF(B197&lt;&gt;"",1/(1+$B$5/$B$6)^2*C197*(A197^2+A197),IF(ROW()=$B$4*$B$6+14,SUM($E$13:E196),""))</f>
        <v/>
      </c>
    </row>
    <row r="198" spans="1:5">
      <c r="A198" s="20" t="str">
        <f t="shared" si="6"/>
        <v/>
      </c>
      <c r="B198" s="24" t="str">
        <f t="shared" si="7"/>
        <v/>
      </c>
      <c r="C198" s="22" t="str">
        <f t="shared" si="8"/>
        <v>Total</v>
      </c>
      <c r="D198" s="25" t="str">
        <f>IF(B198&lt;&gt;"",C198*A198,IF(ROW()=$B$4*$B$6+14,SUM($D$13:D197),""))</f>
        <v/>
      </c>
      <c r="E198" s="25" t="str">
        <f>IF(B198&lt;&gt;"",1/(1+$B$5/$B$6)^2*C198*(A198^2+A198),IF(ROW()=$B$4*$B$6+14,SUM($E$13:E197),""))</f>
        <v/>
      </c>
    </row>
    <row r="199" spans="1:5">
      <c r="A199" s="20" t="str">
        <f t="shared" si="6"/>
        <v/>
      </c>
      <c r="B199" s="24" t="str">
        <f t="shared" si="7"/>
        <v/>
      </c>
      <c r="C199" s="22" t="str">
        <f t="shared" si="8"/>
        <v>Total</v>
      </c>
      <c r="D199" s="25" t="str">
        <f>IF(B199&lt;&gt;"",C199*A199,IF(ROW()=$B$4*$B$6+14,SUM($D$13:D198),""))</f>
        <v/>
      </c>
      <c r="E199" s="25" t="str">
        <f>IF(B199&lt;&gt;"",1/(1+$B$5/$B$6)^2*C199*(A199^2+A199),IF(ROW()=$B$4*$B$6+14,SUM($E$13:E198),""))</f>
        <v/>
      </c>
    </row>
    <row r="200" spans="1:5">
      <c r="A200" s="20" t="str">
        <f t="shared" si="6"/>
        <v/>
      </c>
      <c r="B200" s="24" t="str">
        <f t="shared" si="7"/>
        <v/>
      </c>
      <c r="C200" s="22" t="str">
        <f t="shared" si="8"/>
        <v>Total</v>
      </c>
      <c r="D200" s="25" t="str">
        <f>IF(B200&lt;&gt;"",C200*A200,IF(ROW()=$B$4*$B$6+14,SUM($D$13:D199),""))</f>
        <v/>
      </c>
      <c r="E200" s="25" t="str">
        <f>IF(B200&lt;&gt;"",1/(1+$B$5/$B$6)^2*C200*(A200^2+A200),IF(ROW()=$B$4*$B$6+14,SUM($E$13:E199),""))</f>
        <v/>
      </c>
    </row>
    <row r="201" spans="1:5">
      <c r="A201" s="20" t="str">
        <f t="shared" si="6"/>
        <v/>
      </c>
      <c r="B201" s="24" t="str">
        <f t="shared" si="7"/>
        <v/>
      </c>
      <c r="C201" s="22" t="str">
        <f t="shared" si="8"/>
        <v>Total</v>
      </c>
      <c r="D201" s="25" t="str">
        <f>IF(B201&lt;&gt;"",C201*A201,IF(ROW()=$B$4*$B$6+14,SUM($D$13:D200),""))</f>
        <v/>
      </c>
      <c r="E201" s="25" t="str">
        <f>IF(B201&lt;&gt;"",1/(1+$B$5/$B$6)^2*C201*(A201^2+A201),IF(ROW()=$B$4*$B$6+14,SUM($E$13:E200),""))</f>
        <v/>
      </c>
    </row>
    <row r="202" spans="1:5">
      <c r="A202" s="20" t="str">
        <f t="shared" si="6"/>
        <v/>
      </c>
      <c r="B202" s="24" t="str">
        <f t="shared" si="7"/>
        <v/>
      </c>
      <c r="C202" s="22" t="str">
        <f t="shared" si="8"/>
        <v>Total</v>
      </c>
      <c r="D202" s="25" t="str">
        <f>IF(B202&lt;&gt;"",C202*A202,IF(ROW()=$B$4*$B$6+14,SUM($D$13:D201),""))</f>
        <v/>
      </c>
      <c r="E202" s="25" t="str">
        <f>IF(B202&lt;&gt;"",1/(1+$B$5/$B$6)^2*C202*(A202^2+A202),IF(ROW()=$B$4*$B$6+14,SUM($E$13:E201),""))</f>
        <v/>
      </c>
    </row>
    <row r="203" spans="1:5">
      <c r="A203" s="20" t="str">
        <f t="shared" si="6"/>
        <v/>
      </c>
      <c r="B203" s="24" t="str">
        <f t="shared" si="7"/>
        <v/>
      </c>
      <c r="C203" s="22" t="str">
        <f t="shared" si="8"/>
        <v>Total</v>
      </c>
      <c r="D203" s="25" t="str">
        <f>IF(B203&lt;&gt;"",C203*A203,IF(ROW()=$B$4*$B$6+14,SUM($D$13:D202),""))</f>
        <v/>
      </c>
      <c r="E203" s="25" t="str">
        <f>IF(B203&lt;&gt;"",1/(1+$B$5/$B$6)^2*C203*(A203^2+A203),IF(ROW()=$B$4*$B$6+14,SUM($E$13:E202),""))</f>
        <v/>
      </c>
    </row>
    <row r="204" spans="1:5">
      <c r="A204" s="20" t="str">
        <f t="shared" si="6"/>
        <v/>
      </c>
      <c r="B204" s="24" t="str">
        <f t="shared" si="7"/>
        <v/>
      </c>
      <c r="C204" s="22" t="str">
        <f t="shared" si="8"/>
        <v>Total</v>
      </c>
      <c r="D204" s="25" t="str">
        <f>IF(B204&lt;&gt;"",C204*A204,IF(ROW()=$B$4*$B$6+14,SUM($D$13:D203),""))</f>
        <v/>
      </c>
      <c r="E204" s="25" t="str">
        <f>IF(B204&lt;&gt;"",1/(1+$B$5/$B$6)^2*C204*(A204^2+A204),IF(ROW()=$B$4*$B$6+14,SUM($E$13:E203),""))</f>
        <v/>
      </c>
    </row>
    <row r="205" spans="1:5">
      <c r="A205" s="20" t="str">
        <f t="shared" si="6"/>
        <v/>
      </c>
      <c r="B205" s="24" t="str">
        <f t="shared" si="7"/>
        <v/>
      </c>
      <c r="C205" s="22" t="str">
        <f t="shared" si="8"/>
        <v>Total</v>
      </c>
      <c r="D205" s="25" t="str">
        <f>IF(B205&lt;&gt;"",C205*A205,IF(ROW()=$B$4*$B$6+14,SUM($D$13:D204),""))</f>
        <v/>
      </c>
      <c r="E205" s="25" t="str">
        <f>IF(B205&lt;&gt;"",1/(1+$B$5/$B$6)^2*C205*(A205^2+A205),IF(ROW()=$B$4*$B$6+14,SUM($E$13:E204),""))</f>
        <v/>
      </c>
    </row>
    <row r="206" spans="1:5">
      <c r="A206" s="20" t="str">
        <f t="shared" si="6"/>
        <v/>
      </c>
      <c r="B206" s="24" t="str">
        <f t="shared" si="7"/>
        <v/>
      </c>
      <c r="C206" s="22" t="str">
        <f t="shared" si="8"/>
        <v>Total</v>
      </c>
      <c r="D206" s="25" t="str">
        <f>IF(B206&lt;&gt;"",C206*A206,IF(ROW()=$B$4*$B$6+14,SUM($D$13:D205),""))</f>
        <v/>
      </c>
      <c r="E206" s="25" t="str">
        <f>IF(B206&lt;&gt;"",1/(1+$B$5/$B$6)^2*C206*(A206^2+A206),IF(ROW()=$B$4*$B$6+14,SUM($E$13:E205),""))</f>
        <v/>
      </c>
    </row>
    <row r="207" spans="1:5">
      <c r="A207" s="20" t="str">
        <f t="shared" ref="A207:A270" si="9">IF(A206&lt;$B$6*$B$4,A206+1,"")</f>
        <v/>
      </c>
      <c r="B207" s="24" t="str">
        <f t="shared" ref="B207:B270" si="10">IF(A207&lt;$B$6*$B$4,$B$3*$B$2/$B$6,IF(A207=$B$6*$B$4,$B$3*$B$2/$B$6+$B$2,""))</f>
        <v/>
      </c>
      <c r="C207" s="22" t="str">
        <f t="shared" ref="C207:C270" si="11">IF(B207&lt;&gt;"",B207/(1+$B$5/$B$6)^A207,"Total")</f>
        <v>Total</v>
      </c>
      <c r="D207" s="25" t="str">
        <f>IF(B207&lt;&gt;"",C207*A207,IF(ROW()=$B$4*$B$6+14,SUM($D$13:D206),""))</f>
        <v/>
      </c>
      <c r="E207" s="25" t="str">
        <f>IF(B207&lt;&gt;"",1/(1+$B$5/$B$6)^2*C207*(A207^2+A207),IF(ROW()=$B$4*$B$6+14,SUM($E$13:E206),""))</f>
        <v/>
      </c>
    </row>
    <row r="208" spans="1:5">
      <c r="A208" s="20" t="str">
        <f t="shared" si="9"/>
        <v/>
      </c>
      <c r="B208" s="24" t="str">
        <f t="shared" si="10"/>
        <v/>
      </c>
      <c r="C208" s="22" t="str">
        <f t="shared" si="11"/>
        <v>Total</v>
      </c>
      <c r="D208" s="25" t="str">
        <f>IF(B208&lt;&gt;"",C208*A208,IF(ROW()=$B$4*$B$6+14,SUM($D$13:D207),""))</f>
        <v/>
      </c>
      <c r="E208" s="25" t="str">
        <f>IF(B208&lt;&gt;"",1/(1+$B$5/$B$6)^2*C208*(A208^2+A208),IF(ROW()=$B$4*$B$6+14,SUM($E$13:E207),""))</f>
        <v/>
      </c>
    </row>
    <row r="209" spans="1:5">
      <c r="A209" s="20" t="str">
        <f t="shared" si="9"/>
        <v/>
      </c>
      <c r="B209" s="24" t="str">
        <f t="shared" si="10"/>
        <v/>
      </c>
      <c r="C209" s="22" t="str">
        <f t="shared" si="11"/>
        <v>Total</v>
      </c>
      <c r="D209" s="25" t="str">
        <f>IF(B209&lt;&gt;"",C209*A209,IF(ROW()=$B$4*$B$6+14,SUM($D$13:D208),""))</f>
        <v/>
      </c>
      <c r="E209" s="25" t="str">
        <f>IF(B209&lt;&gt;"",1/(1+$B$5/$B$6)^2*C209*(A209^2+A209),IF(ROW()=$B$4*$B$6+14,SUM($E$13:E208),""))</f>
        <v/>
      </c>
    </row>
    <row r="210" spans="1:5">
      <c r="A210" s="20" t="str">
        <f t="shared" si="9"/>
        <v/>
      </c>
      <c r="B210" s="24" t="str">
        <f t="shared" si="10"/>
        <v/>
      </c>
      <c r="C210" s="22" t="str">
        <f t="shared" si="11"/>
        <v>Total</v>
      </c>
      <c r="D210" s="25" t="str">
        <f>IF(B210&lt;&gt;"",C210*A210,IF(ROW()=$B$4*$B$6+14,SUM($D$13:D209),""))</f>
        <v/>
      </c>
      <c r="E210" s="25" t="str">
        <f>IF(B210&lt;&gt;"",1/(1+$B$5/$B$6)^2*C210*(A210^2+A210),IF(ROW()=$B$4*$B$6+14,SUM($E$13:E209),""))</f>
        <v/>
      </c>
    </row>
    <row r="211" spans="1:5">
      <c r="A211" s="20" t="str">
        <f t="shared" si="9"/>
        <v/>
      </c>
      <c r="B211" s="24" t="str">
        <f t="shared" si="10"/>
        <v/>
      </c>
      <c r="C211" s="22" t="str">
        <f t="shared" si="11"/>
        <v>Total</v>
      </c>
      <c r="D211" s="25" t="str">
        <f>IF(B211&lt;&gt;"",C211*A211,IF(ROW()=$B$4*$B$6+14,SUM($D$13:D210),""))</f>
        <v/>
      </c>
      <c r="E211" s="25" t="str">
        <f>IF(B211&lt;&gt;"",1/(1+$B$5/$B$6)^2*C211*(A211^2+A211),IF(ROW()=$B$4*$B$6+14,SUM($E$13:E210),""))</f>
        <v/>
      </c>
    </row>
    <row r="212" spans="1:5">
      <c r="A212" s="20" t="str">
        <f t="shared" si="9"/>
        <v/>
      </c>
      <c r="B212" s="24" t="str">
        <f t="shared" si="10"/>
        <v/>
      </c>
      <c r="C212" s="22" t="str">
        <f t="shared" si="11"/>
        <v>Total</v>
      </c>
      <c r="D212" s="25" t="str">
        <f>IF(B212&lt;&gt;"",C212*A212,IF(ROW()=$B$4*$B$6+14,SUM($D$13:D211),""))</f>
        <v/>
      </c>
      <c r="E212" s="25" t="str">
        <f>IF(B212&lt;&gt;"",1/(1+$B$5/$B$6)^2*C212*(A212^2+A212),IF(ROW()=$B$4*$B$6+14,SUM($E$13:E211),""))</f>
        <v/>
      </c>
    </row>
    <row r="213" spans="1:5">
      <c r="A213" s="20" t="str">
        <f t="shared" si="9"/>
        <v/>
      </c>
      <c r="B213" s="24" t="str">
        <f t="shared" si="10"/>
        <v/>
      </c>
      <c r="C213" s="22" t="str">
        <f t="shared" si="11"/>
        <v>Total</v>
      </c>
      <c r="D213" s="25" t="str">
        <f>IF(B213&lt;&gt;"",C213*A213,IF(ROW()=$B$4*$B$6+14,SUM($D$13:D212),""))</f>
        <v/>
      </c>
      <c r="E213" s="25" t="str">
        <f>IF(B213&lt;&gt;"",1/(1+$B$5/$B$6)^2*C213*(A213^2+A213),IF(ROW()=$B$4*$B$6+14,SUM($E$13:E212),""))</f>
        <v/>
      </c>
    </row>
    <row r="214" spans="1:5">
      <c r="A214" s="20" t="str">
        <f t="shared" si="9"/>
        <v/>
      </c>
      <c r="B214" s="24" t="str">
        <f t="shared" si="10"/>
        <v/>
      </c>
      <c r="C214" s="22" t="str">
        <f t="shared" si="11"/>
        <v>Total</v>
      </c>
      <c r="D214" s="25" t="str">
        <f>IF(B214&lt;&gt;"",C214*A214,IF(ROW()=$B$4*$B$6+14,SUM($D$13:D213),""))</f>
        <v/>
      </c>
      <c r="E214" s="25" t="str">
        <f>IF(B214&lt;&gt;"",1/(1+$B$5/$B$6)^2*C214*(A214^2+A214),IF(ROW()=$B$4*$B$6+14,SUM($E$13:E213),""))</f>
        <v/>
      </c>
    </row>
    <row r="215" spans="1:5">
      <c r="A215" s="20" t="str">
        <f t="shared" si="9"/>
        <v/>
      </c>
      <c r="B215" s="24" t="str">
        <f t="shared" si="10"/>
        <v/>
      </c>
      <c r="C215" s="22" t="str">
        <f t="shared" si="11"/>
        <v>Total</v>
      </c>
      <c r="D215" s="25" t="str">
        <f>IF(B215&lt;&gt;"",C215*A215,IF(ROW()=$B$4*$B$6+14,SUM($D$13:D214),""))</f>
        <v/>
      </c>
      <c r="E215" s="25" t="str">
        <f>IF(B215&lt;&gt;"",1/(1+$B$5/$B$6)^2*C215*(A215^2+A215),IF(ROW()=$B$4*$B$6+14,SUM($E$13:E214),""))</f>
        <v/>
      </c>
    </row>
    <row r="216" spans="1:5">
      <c r="A216" s="20" t="str">
        <f t="shared" si="9"/>
        <v/>
      </c>
      <c r="B216" s="24" t="str">
        <f t="shared" si="10"/>
        <v/>
      </c>
      <c r="C216" s="22" t="str">
        <f t="shared" si="11"/>
        <v>Total</v>
      </c>
      <c r="D216" s="25" t="str">
        <f>IF(B216&lt;&gt;"",C216*A216,IF(ROW()=$B$4*$B$6+14,SUM($D$13:D215),""))</f>
        <v/>
      </c>
      <c r="E216" s="25" t="str">
        <f>IF(B216&lt;&gt;"",1/(1+$B$5/$B$6)^2*C216*(A216^2+A216),IF(ROW()=$B$4*$B$6+14,SUM($E$13:E215),""))</f>
        <v/>
      </c>
    </row>
    <row r="217" spans="1:5">
      <c r="A217" s="20" t="str">
        <f t="shared" si="9"/>
        <v/>
      </c>
      <c r="B217" s="24" t="str">
        <f t="shared" si="10"/>
        <v/>
      </c>
      <c r="C217" s="22" t="str">
        <f t="shared" si="11"/>
        <v>Total</v>
      </c>
      <c r="D217" s="25" t="str">
        <f>IF(B217&lt;&gt;"",C217*A217,IF(ROW()=$B$4*$B$6+14,SUM($D$13:D216),""))</f>
        <v/>
      </c>
      <c r="E217" s="25" t="str">
        <f>IF(B217&lt;&gt;"",1/(1+$B$5/$B$6)^2*C217*(A217^2+A217),IF(ROW()=$B$4*$B$6+14,SUM($E$13:E216),""))</f>
        <v/>
      </c>
    </row>
    <row r="218" spans="1:5">
      <c r="A218" s="20" t="str">
        <f t="shared" si="9"/>
        <v/>
      </c>
      <c r="B218" s="24" t="str">
        <f t="shared" si="10"/>
        <v/>
      </c>
      <c r="C218" s="22" t="str">
        <f t="shared" si="11"/>
        <v>Total</v>
      </c>
      <c r="D218" s="25" t="str">
        <f>IF(B218&lt;&gt;"",C218*A218,IF(ROW()=$B$4*$B$6+14,SUM($D$13:D217),""))</f>
        <v/>
      </c>
      <c r="E218" s="25" t="str">
        <f>IF(B218&lt;&gt;"",1/(1+$B$5/$B$6)^2*C218*(A218^2+A218),IF(ROW()=$B$4*$B$6+14,SUM($E$13:E217),""))</f>
        <v/>
      </c>
    </row>
    <row r="219" spans="1:5">
      <c r="A219" s="20" t="str">
        <f t="shared" si="9"/>
        <v/>
      </c>
      <c r="B219" s="24" t="str">
        <f t="shared" si="10"/>
        <v/>
      </c>
      <c r="C219" s="22" t="str">
        <f t="shared" si="11"/>
        <v>Total</v>
      </c>
      <c r="D219" s="25" t="str">
        <f>IF(B219&lt;&gt;"",C219*A219,IF(ROW()=$B$4*$B$6+14,SUM($D$13:D218),""))</f>
        <v/>
      </c>
      <c r="E219" s="25" t="str">
        <f>IF(B219&lt;&gt;"",1/(1+$B$5/$B$6)^2*C219*(A219^2+A219),IF(ROW()=$B$4*$B$6+14,SUM($E$13:E218),""))</f>
        <v/>
      </c>
    </row>
    <row r="220" spans="1:5">
      <c r="A220" s="20" t="str">
        <f t="shared" si="9"/>
        <v/>
      </c>
      <c r="B220" s="24" t="str">
        <f t="shared" si="10"/>
        <v/>
      </c>
      <c r="C220" s="22" t="str">
        <f t="shared" si="11"/>
        <v>Total</v>
      </c>
      <c r="D220" s="25" t="str">
        <f>IF(B220&lt;&gt;"",C220*A220,IF(ROW()=$B$4*$B$6+14,SUM($D$13:D219),""))</f>
        <v/>
      </c>
      <c r="E220" s="25" t="str">
        <f>IF(B220&lt;&gt;"",1/(1+$B$5/$B$6)^2*C220*(A220^2+A220),IF(ROW()=$B$4*$B$6+14,SUM($E$13:E219),""))</f>
        <v/>
      </c>
    </row>
    <row r="221" spans="1:5">
      <c r="A221" s="20" t="str">
        <f t="shared" si="9"/>
        <v/>
      </c>
      <c r="B221" s="24" t="str">
        <f t="shared" si="10"/>
        <v/>
      </c>
      <c r="C221" s="22" t="str">
        <f t="shared" si="11"/>
        <v>Total</v>
      </c>
      <c r="D221" s="25" t="str">
        <f>IF(B221&lt;&gt;"",C221*A221,IF(ROW()=$B$4*$B$6+14,SUM($D$13:D220),""))</f>
        <v/>
      </c>
      <c r="E221" s="25" t="str">
        <f>IF(B221&lt;&gt;"",1/(1+$B$5/$B$6)^2*C221*(A221^2+A221),IF(ROW()=$B$4*$B$6+14,SUM($E$13:E220),""))</f>
        <v/>
      </c>
    </row>
    <row r="222" spans="1:5">
      <c r="A222" s="20" t="str">
        <f t="shared" si="9"/>
        <v/>
      </c>
      <c r="B222" s="24" t="str">
        <f t="shared" si="10"/>
        <v/>
      </c>
      <c r="C222" s="22" t="str">
        <f t="shared" si="11"/>
        <v>Total</v>
      </c>
      <c r="D222" s="25" t="str">
        <f>IF(B222&lt;&gt;"",C222*A222,IF(ROW()=$B$4*$B$6+14,SUM($D$13:D221),""))</f>
        <v/>
      </c>
      <c r="E222" s="25" t="str">
        <f>IF(B222&lt;&gt;"",1/(1+$B$5/$B$6)^2*C222*(A222^2+A222),IF(ROW()=$B$4*$B$6+14,SUM($E$13:E221),""))</f>
        <v/>
      </c>
    </row>
    <row r="223" spans="1:5">
      <c r="A223" s="20" t="str">
        <f t="shared" si="9"/>
        <v/>
      </c>
      <c r="B223" s="24" t="str">
        <f t="shared" si="10"/>
        <v/>
      </c>
      <c r="C223" s="22" t="str">
        <f t="shared" si="11"/>
        <v>Total</v>
      </c>
      <c r="D223" s="25" t="str">
        <f>IF(B223&lt;&gt;"",C223*A223,IF(ROW()=$B$4*$B$6+14,SUM($D$13:D222),""))</f>
        <v/>
      </c>
      <c r="E223" s="25" t="str">
        <f>IF(B223&lt;&gt;"",1/(1+$B$5/$B$6)^2*C223*(A223^2+A223),IF(ROW()=$B$4*$B$6+14,SUM($E$13:E222),""))</f>
        <v/>
      </c>
    </row>
    <row r="224" spans="1:5">
      <c r="A224" s="20" t="str">
        <f t="shared" si="9"/>
        <v/>
      </c>
      <c r="B224" s="24" t="str">
        <f t="shared" si="10"/>
        <v/>
      </c>
      <c r="C224" s="22" t="str">
        <f t="shared" si="11"/>
        <v>Total</v>
      </c>
      <c r="D224" s="25" t="str">
        <f>IF(B224&lt;&gt;"",C224*A224,IF(ROW()=$B$4*$B$6+14,SUM($D$13:D223),""))</f>
        <v/>
      </c>
      <c r="E224" s="25" t="str">
        <f>IF(B224&lt;&gt;"",1/(1+$B$5/$B$6)^2*C224*(A224^2+A224),IF(ROW()=$B$4*$B$6+14,SUM($E$13:E223),""))</f>
        <v/>
      </c>
    </row>
    <row r="225" spans="1:5">
      <c r="A225" s="20" t="str">
        <f t="shared" si="9"/>
        <v/>
      </c>
      <c r="B225" s="24" t="str">
        <f t="shared" si="10"/>
        <v/>
      </c>
      <c r="C225" s="22" t="str">
        <f t="shared" si="11"/>
        <v>Total</v>
      </c>
      <c r="D225" s="25" t="str">
        <f>IF(B225&lt;&gt;"",C225*A225,IF(ROW()=$B$4*$B$6+14,SUM($D$13:D224),""))</f>
        <v/>
      </c>
      <c r="E225" s="25" t="str">
        <f>IF(B225&lt;&gt;"",1/(1+$B$5/$B$6)^2*C225*(A225^2+A225),IF(ROW()=$B$4*$B$6+14,SUM($E$13:E224),""))</f>
        <v/>
      </c>
    </row>
    <row r="226" spans="1:5">
      <c r="A226" s="20" t="str">
        <f t="shared" si="9"/>
        <v/>
      </c>
      <c r="B226" s="24" t="str">
        <f t="shared" si="10"/>
        <v/>
      </c>
      <c r="C226" s="22" t="str">
        <f t="shared" si="11"/>
        <v>Total</v>
      </c>
      <c r="D226" s="25" t="str">
        <f>IF(B226&lt;&gt;"",C226*A226,IF(ROW()=$B$4*$B$6+14,SUM($D$13:D225),""))</f>
        <v/>
      </c>
      <c r="E226" s="25" t="str">
        <f>IF(B226&lt;&gt;"",1/(1+$B$5/$B$6)^2*C226*(A226^2+A226),IF(ROW()=$B$4*$B$6+14,SUM($E$13:E225),""))</f>
        <v/>
      </c>
    </row>
    <row r="227" spans="1:5">
      <c r="A227" s="20" t="str">
        <f t="shared" si="9"/>
        <v/>
      </c>
      <c r="B227" s="24" t="str">
        <f t="shared" si="10"/>
        <v/>
      </c>
      <c r="C227" s="22" t="str">
        <f t="shared" si="11"/>
        <v>Total</v>
      </c>
      <c r="D227" s="25" t="str">
        <f>IF(B227&lt;&gt;"",C227*A227,IF(ROW()=$B$4*$B$6+14,SUM($D$13:D226),""))</f>
        <v/>
      </c>
      <c r="E227" s="25" t="str">
        <f>IF(B227&lt;&gt;"",1/(1+$B$5/$B$6)^2*C227*(A227^2+A227),IF(ROW()=$B$4*$B$6+14,SUM($E$13:E226),""))</f>
        <v/>
      </c>
    </row>
    <row r="228" spans="1:5">
      <c r="A228" s="20" t="str">
        <f t="shared" si="9"/>
        <v/>
      </c>
      <c r="B228" s="24" t="str">
        <f t="shared" si="10"/>
        <v/>
      </c>
      <c r="C228" s="22" t="str">
        <f t="shared" si="11"/>
        <v>Total</v>
      </c>
      <c r="D228" s="25" t="str">
        <f>IF(B228&lt;&gt;"",C228*A228,IF(ROW()=$B$4*$B$6+14,SUM($D$13:D227),""))</f>
        <v/>
      </c>
      <c r="E228" s="25" t="str">
        <f>IF(B228&lt;&gt;"",1/(1+$B$5/$B$6)^2*C228*(A228^2+A228),IF(ROW()=$B$4*$B$6+14,SUM($E$13:E227),""))</f>
        <v/>
      </c>
    </row>
    <row r="229" spans="1:5">
      <c r="A229" s="20" t="str">
        <f t="shared" si="9"/>
        <v/>
      </c>
      <c r="B229" s="24" t="str">
        <f t="shared" si="10"/>
        <v/>
      </c>
      <c r="C229" s="22" t="str">
        <f t="shared" si="11"/>
        <v>Total</v>
      </c>
      <c r="D229" s="25" t="str">
        <f>IF(B229&lt;&gt;"",C229*A229,IF(ROW()=$B$4*$B$6+14,SUM($D$13:D228),""))</f>
        <v/>
      </c>
      <c r="E229" s="25" t="str">
        <f>IF(B229&lt;&gt;"",1/(1+$B$5/$B$6)^2*C229*(A229^2+A229),IF(ROW()=$B$4*$B$6+14,SUM($E$13:E228),""))</f>
        <v/>
      </c>
    </row>
    <row r="230" spans="1:5">
      <c r="A230" s="20" t="str">
        <f t="shared" si="9"/>
        <v/>
      </c>
      <c r="B230" s="24" t="str">
        <f t="shared" si="10"/>
        <v/>
      </c>
      <c r="C230" s="22" t="str">
        <f t="shared" si="11"/>
        <v>Total</v>
      </c>
      <c r="D230" s="25" t="str">
        <f>IF(B230&lt;&gt;"",C230*A230,IF(ROW()=$B$4*$B$6+14,SUM($D$13:D229),""))</f>
        <v/>
      </c>
      <c r="E230" s="25" t="str">
        <f>IF(B230&lt;&gt;"",1/(1+$B$5/$B$6)^2*C230*(A230^2+A230),IF(ROW()=$B$4*$B$6+14,SUM($E$13:E229),""))</f>
        <v/>
      </c>
    </row>
    <row r="231" spans="1:5">
      <c r="A231" s="20" t="str">
        <f t="shared" si="9"/>
        <v/>
      </c>
      <c r="B231" s="24" t="str">
        <f t="shared" si="10"/>
        <v/>
      </c>
      <c r="C231" s="22" t="str">
        <f t="shared" si="11"/>
        <v>Total</v>
      </c>
      <c r="D231" s="25" t="str">
        <f>IF(B231&lt;&gt;"",C231*A231,IF(ROW()=$B$4*$B$6+14,SUM($D$13:D230),""))</f>
        <v/>
      </c>
      <c r="E231" s="25" t="str">
        <f>IF(B231&lt;&gt;"",1/(1+$B$5/$B$6)^2*C231*(A231^2+A231),IF(ROW()=$B$4*$B$6+14,SUM($E$13:E230),""))</f>
        <v/>
      </c>
    </row>
    <row r="232" spans="1:5">
      <c r="A232" s="20" t="str">
        <f t="shared" si="9"/>
        <v/>
      </c>
      <c r="B232" s="24" t="str">
        <f t="shared" si="10"/>
        <v/>
      </c>
      <c r="C232" s="22" t="str">
        <f t="shared" si="11"/>
        <v>Total</v>
      </c>
      <c r="D232" s="25" t="str">
        <f>IF(B232&lt;&gt;"",C232*A232,IF(ROW()=$B$4*$B$6+14,SUM($D$13:D231),""))</f>
        <v/>
      </c>
      <c r="E232" s="25" t="str">
        <f>IF(B232&lt;&gt;"",1/(1+$B$5/$B$6)^2*C232*(A232^2+A232),IF(ROW()=$B$4*$B$6+14,SUM($E$13:E231),""))</f>
        <v/>
      </c>
    </row>
    <row r="233" spans="1:5">
      <c r="A233" s="20" t="str">
        <f t="shared" si="9"/>
        <v/>
      </c>
      <c r="B233" s="24" t="str">
        <f t="shared" si="10"/>
        <v/>
      </c>
      <c r="C233" s="22" t="str">
        <f t="shared" si="11"/>
        <v>Total</v>
      </c>
      <c r="D233" s="25" t="str">
        <f>IF(B233&lt;&gt;"",C233*A233,IF(ROW()=$B$4*$B$6+14,SUM($D$13:D232),""))</f>
        <v/>
      </c>
      <c r="E233" s="25" t="str">
        <f>IF(B233&lt;&gt;"",1/(1+$B$5/$B$6)^2*C233*(A233^2+A233),IF(ROW()=$B$4*$B$6+14,SUM($E$13:E232),""))</f>
        <v/>
      </c>
    </row>
    <row r="234" spans="1:5">
      <c r="A234" s="20" t="str">
        <f t="shared" si="9"/>
        <v/>
      </c>
      <c r="B234" s="24" t="str">
        <f t="shared" si="10"/>
        <v/>
      </c>
      <c r="C234" s="22" t="str">
        <f t="shared" si="11"/>
        <v>Total</v>
      </c>
      <c r="D234" s="25" t="str">
        <f>IF(B234&lt;&gt;"",C234*A234,IF(ROW()=$B$4*$B$6+14,SUM($D$13:D233),""))</f>
        <v/>
      </c>
      <c r="E234" s="25" t="str">
        <f>IF(B234&lt;&gt;"",1/(1+$B$5/$B$6)^2*C234*(A234^2+A234),IF(ROW()=$B$4*$B$6+14,SUM($E$13:E233),""))</f>
        <v/>
      </c>
    </row>
    <row r="235" spans="1:5">
      <c r="A235" s="20" t="str">
        <f t="shared" si="9"/>
        <v/>
      </c>
      <c r="B235" s="24" t="str">
        <f t="shared" si="10"/>
        <v/>
      </c>
      <c r="C235" s="22" t="str">
        <f t="shared" si="11"/>
        <v>Total</v>
      </c>
      <c r="D235" s="25" t="str">
        <f>IF(B235&lt;&gt;"",C235*A235,IF(ROW()=$B$4*$B$6+14,SUM($D$13:D234),""))</f>
        <v/>
      </c>
      <c r="E235" s="25" t="str">
        <f>IF(B235&lt;&gt;"",1/(1+$B$5/$B$6)^2*C235*(A235^2+A235),IF(ROW()=$B$4*$B$6+14,SUM($E$13:E234),""))</f>
        <v/>
      </c>
    </row>
    <row r="236" spans="1:5">
      <c r="A236" s="20" t="str">
        <f t="shared" si="9"/>
        <v/>
      </c>
      <c r="B236" s="24" t="str">
        <f t="shared" si="10"/>
        <v/>
      </c>
      <c r="C236" s="22" t="str">
        <f t="shared" si="11"/>
        <v>Total</v>
      </c>
      <c r="D236" s="25" t="str">
        <f>IF(B236&lt;&gt;"",C236*A236,IF(ROW()=$B$4*$B$6+14,SUM($D$13:D235),""))</f>
        <v/>
      </c>
      <c r="E236" s="25" t="str">
        <f>IF(B236&lt;&gt;"",1/(1+$B$5/$B$6)^2*C236*(A236^2+A236),IF(ROW()=$B$4*$B$6+14,SUM($E$13:E235),""))</f>
        <v/>
      </c>
    </row>
    <row r="237" spans="1:5">
      <c r="A237" s="20" t="str">
        <f t="shared" si="9"/>
        <v/>
      </c>
      <c r="B237" s="24" t="str">
        <f t="shared" si="10"/>
        <v/>
      </c>
      <c r="C237" s="22" t="str">
        <f t="shared" si="11"/>
        <v>Total</v>
      </c>
      <c r="D237" s="25" t="str">
        <f>IF(B237&lt;&gt;"",C237*A237,IF(ROW()=$B$4*$B$6+14,SUM($D$13:D236),""))</f>
        <v/>
      </c>
      <c r="E237" s="25" t="str">
        <f>IF(B237&lt;&gt;"",1/(1+$B$5/$B$6)^2*C237*(A237^2+A237),IF(ROW()=$B$4*$B$6+14,SUM($E$13:E236),""))</f>
        <v/>
      </c>
    </row>
    <row r="238" spans="1:5">
      <c r="A238" s="20" t="str">
        <f t="shared" si="9"/>
        <v/>
      </c>
      <c r="B238" s="24" t="str">
        <f t="shared" si="10"/>
        <v/>
      </c>
      <c r="C238" s="22" t="str">
        <f t="shared" si="11"/>
        <v>Total</v>
      </c>
      <c r="D238" s="25" t="str">
        <f>IF(B238&lt;&gt;"",C238*A238,IF(ROW()=$B$4*$B$6+14,SUM($D$13:D237),""))</f>
        <v/>
      </c>
      <c r="E238" s="25" t="str">
        <f>IF(B238&lt;&gt;"",1/(1+$B$5/$B$6)^2*C238*(A238^2+A238),IF(ROW()=$B$4*$B$6+14,SUM($E$13:E237),""))</f>
        <v/>
      </c>
    </row>
    <row r="239" spans="1:5">
      <c r="A239" s="20" t="str">
        <f t="shared" si="9"/>
        <v/>
      </c>
      <c r="B239" s="24" t="str">
        <f t="shared" si="10"/>
        <v/>
      </c>
      <c r="C239" s="22" t="str">
        <f t="shared" si="11"/>
        <v>Total</v>
      </c>
      <c r="D239" s="25" t="str">
        <f>IF(B239&lt;&gt;"",C239*A239,IF(ROW()=$B$4*$B$6+14,SUM($D$13:D238),""))</f>
        <v/>
      </c>
      <c r="E239" s="25" t="str">
        <f>IF(B239&lt;&gt;"",1/(1+$B$5/$B$6)^2*C239*(A239^2+A239),IF(ROW()=$B$4*$B$6+14,SUM($E$13:E238),""))</f>
        <v/>
      </c>
    </row>
    <row r="240" spans="1:5">
      <c r="A240" s="20" t="str">
        <f t="shared" si="9"/>
        <v/>
      </c>
      <c r="B240" s="24" t="str">
        <f t="shared" si="10"/>
        <v/>
      </c>
      <c r="C240" s="22" t="str">
        <f t="shared" si="11"/>
        <v>Total</v>
      </c>
      <c r="D240" s="25" t="str">
        <f>IF(B240&lt;&gt;"",C240*A240,IF(ROW()=$B$4*$B$6+14,SUM($D$13:D239),""))</f>
        <v/>
      </c>
      <c r="E240" s="25" t="str">
        <f>IF(B240&lt;&gt;"",1/(1+$B$5/$B$6)^2*C240*(A240^2+A240),IF(ROW()=$B$4*$B$6+14,SUM($E$13:E239),""))</f>
        <v/>
      </c>
    </row>
    <row r="241" spans="1:5">
      <c r="A241" s="20" t="str">
        <f t="shared" si="9"/>
        <v/>
      </c>
      <c r="B241" s="24" t="str">
        <f t="shared" si="10"/>
        <v/>
      </c>
      <c r="C241" s="22" t="str">
        <f t="shared" si="11"/>
        <v>Total</v>
      </c>
      <c r="D241" s="25" t="str">
        <f>IF(B241&lt;&gt;"",C241*A241,IF(ROW()=$B$4*$B$6+14,SUM($D$13:D240),""))</f>
        <v/>
      </c>
      <c r="E241" s="25" t="str">
        <f>IF(B241&lt;&gt;"",1/(1+$B$5/$B$6)^2*C241*(A241^2+A241),IF(ROW()=$B$4*$B$6+14,SUM($E$13:E240),""))</f>
        <v/>
      </c>
    </row>
    <row r="242" spans="1:5">
      <c r="A242" s="20" t="str">
        <f t="shared" si="9"/>
        <v/>
      </c>
      <c r="B242" s="24" t="str">
        <f t="shared" si="10"/>
        <v/>
      </c>
      <c r="C242" s="22" t="str">
        <f t="shared" si="11"/>
        <v>Total</v>
      </c>
      <c r="D242" s="25" t="str">
        <f>IF(B242&lt;&gt;"",C242*A242,IF(ROW()=$B$4*$B$6+14,SUM($D$13:D241),""))</f>
        <v/>
      </c>
      <c r="E242" s="25" t="str">
        <f>IF(B242&lt;&gt;"",1/(1+$B$5/$B$6)^2*C242*(A242^2+A242),IF(ROW()=$B$4*$B$6+14,SUM($E$13:E241),""))</f>
        <v/>
      </c>
    </row>
    <row r="243" spans="1:5">
      <c r="A243" s="20" t="str">
        <f t="shared" si="9"/>
        <v/>
      </c>
      <c r="B243" s="24" t="str">
        <f t="shared" si="10"/>
        <v/>
      </c>
      <c r="C243" s="22" t="str">
        <f t="shared" si="11"/>
        <v>Total</v>
      </c>
      <c r="D243" s="25" t="str">
        <f>IF(B243&lt;&gt;"",C243*A243,IF(ROW()=$B$4*$B$6+14,SUM($D$13:D242),""))</f>
        <v/>
      </c>
      <c r="E243" s="25" t="str">
        <f>IF(B243&lt;&gt;"",1/(1+$B$5/$B$6)^2*C243*(A243^2+A243),IF(ROW()=$B$4*$B$6+14,SUM($E$13:E242),""))</f>
        <v/>
      </c>
    </row>
    <row r="244" spans="1:5">
      <c r="A244" s="20" t="str">
        <f t="shared" si="9"/>
        <v/>
      </c>
      <c r="B244" s="24" t="str">
        <f t="shared" si="10"/>
        <v/>
      </c>
      <c r="C244" s="22" t="str">
        <f t="shared" si="11"/>
        <v>Total</v>
      </c>
      <c r="D244" s="25" t="str">
        <f>IF(B244&lt;&gt;"",C244*A244,IF(ROW()=$B$4*$B$6+14,SUM($D$13:D243),""))</f>
        <v/>
      </c>
      <c r="E244" s="25" t="str">
        <f>IF(B244&lt;&gt;"",1/(1+$B$5/$B$6)^2*C244*(A244^2+A244),IF(ROW()=$B$4*$B$6+14,SUM($E$13:E243),""))</f>
        <v/>
      </c>
    </row>
    <row r="245" spans="1:5">
      <c r="A245" s="20" t="str">
        <f t="shared" si="9"/>
        <v/>
      </c>
      <c r="B245" s="24" t="str">
        <f t="shared" si="10"/>
        <v/>
      </c>
      <c r="C245" s="22" t="str">
        <f t="shared" si="11"/>
        <v>Total</v>
      </c>
      <c r="D245" s="25" t="str">
        <f>IF(B245&lt;&gt;"",C245*A245,IF(ROW()=$B$4*$B$6+14,SUM($D$13:D244),""))</f>
        <v/>
      </c>
      <c r="E245" s="25" t="str">
        <f>IF(B245&lt;&gt;"",1/(1+$B$5/$B$6)^2*C245*(A245^2+A245),IF(ROW()=$B$4*$B$6+14,SUM($E$13:E244),""))</f>
        <v/>
      </c>
    </row>
    <row r="246" spans="1:5">
      <c r="A246" s="20" t="str">
        <f t="shared" si="9"/>
        <v/>
      </c>
      <c r="B246" s="24" t="str">
        <f t="shared" si="10"/>
        <v/>
      </c>
      <c r="C246" s="22" t="str">
        <f t="shared" si="11"/>
        <v>Total</v>
      </c>
      <c r="D246" s="25" t="str">
        <f>IF(B246&lt;&gt;"",C246*A246,IF(ROW()=$B$4*$B$6+14,SUM($D$13:D245),""))</f>
        <v/>
      </c>
      <c r="E246" s="25" t="str">
        <f>IF(B246&lt;&gt;"",1/(1+$B$5/$B$6)^2*C246*(A246^2+A246),IF(ROW()=$B$4*$B$6+14,SUM($E$13:E245),""))</f>
        <v/>
      </c>
    </row>
    <row r="247" spans="1:5">
      <c r="A247" s="20" t="str">
        <f t="shared" si="9"/>
        <v/>
      </c>
      <c r="B247" s="24" t="str">
        <f t="shared" si="10"/>
        <v/>
      </c>
      <c r="C247" s="22" t="str">
        <f t="shared" si="11"/>
        <v>Total</v>
      </c>
      <c r="D247" s="25" t="str">
        <f>IF(B247&lt;&gt;"",C247*A247,IF(ROW()=$B$4*$B$6+14,SUM($D$13:D246),""))</f>
        <v/>
      </c>
      <c r="E247" s="25" t="str">
        <f>IF(B247&lt;&gt;"",1/(1+$B$5/$B$6)^2*C247*(A247^2+A247),IF(ROW()=$B$4*$B$6+14,SUM($E$13:E246),""))</f>
        <v/>
      </c>
    </row>
    <row r="248" spans="1:5">
      <c r="A248" s="20" t="str">
        <f t="shared" si="9"/>
        <v/>
      </c>
      <c r="B248" s="24" t="str">
        <f t="shared" si="10"/>
        <v/>
      </c>
      <c r="C248" s="22" t="str">
        <f t="shared" si="11"/>
        <v>Total</v>
      </c>
      <c r="D248" s="25" t="str">
        <f>IF(B248&lt;&gt;"",C248*A248,IF(ROW()=$B$4*$B$6+14,SUM($D$13:D247),""))</f>
        <v/>
      </c>
      <c r="E248" s="25" t="str">
        <f>IF(B248&lt;&gt;"",1/(1+$B$5/$B$6)^2*C248*(A248^2+A248),IF(ROW()=$B$4*$B$6+14,SUM($E$13:E247),""))</f>
        <v/>
      </c>
    </row>
    <row r="249" spans="1:5">
      <c r="A249" s="20" t="str">
        <f t="shared" si="9"/>
        <v/>
      </c>
      <c r="B249" s="24" t="str">
        <f t="shared" si="10"/>
        <v/>
      </c>
      <c r="C249" s="22" t="str">
        <f t="shared" si="11"/>
        <v>Total</v>
      </c>
      <c r="D249" s="25" t="str">
        <f>IF(B249&lt;&gt;"",C249*A249,IF(ROW()=$B$4*$B$6+14,SUM($D$13:D248),""))</f>
        <v/>
      </c>
      <c r="E249" s="25" t="str">
        <f>IF(B249&lt;&gt;"",1/(1+$B$5/$B$6)^2*C249*(A249^2+A249),IF(ROW()=$B$4*$B$6+14,SUM($E$13:E248),""))</f>
        <v/>
      </c>
    </row>
    <row r="250" spans="1:5">
      <c r="A250" s="20" t="str">
        <f t="shared" si="9"/>
        <v/>
      </c>
      <c r="B250" s="24" t="str">
        <f t="shared" si="10"/>
        <v/>
      </c>
      <c r="C250" s="22" t="str">
        <f t="shared" si="11"/>
        <v>Total</v>
      </c>
      <c r="D250" s="25" t="str">
        <f>IF(B250&lt;&gt;"",C250*A250,IF(ROW()=$B$4*$B$6+14,SUM($D$13:D249),""))</f>
        <v/>
      </c>
      <c r="E250" s="25" t="str">
        <f>IF(B250&lt;&gt;"",1/(1+$B$5/$B$6)^2*C250*(A250^2+A250),IF(ROW()=$B$4*$B$6+14,SUM($E$13:E249),""))</f>
        <v/>
      </c>
    </row>
    <row r="251" spans="1:5">
      <c r="A251" s="20" t="str">
        <f t="shared" si="9"/>
        <v/>
      </c>
      <c r="B251" s="24" t="str">
        <f t="shared" si="10"/>
        <v/>
      </c>
      <c r="C251" s="22" t="str">
        <f t="shared" si="11"/>
        <v>Total</v>
      </c>
      <c r="D251" s="25" t="str">
        <f>IF(B251&lt;&gt;"",C251*A251,IF(ROW()=$B$4*$B$6+14,SUM($D$13:D250),""))</f>
        <v/>
      </c>
      <c r="E251" s="25" t="str">
        <f>IF(B251&lt;&gt;"",1/(1+$B$5/$B$6)^2*C251*(A251^2+A251),IF(ROW()=$B$4*$B$6+14,SUM($E$13:E250),""))</f>
        <v/>
      </c>
    </row>
    <row r="252" spans="1:5">
      <c r="A252" s="20" t="str">
        <f t="shared" si="9"/>
        <v/>
      </c>
      <c r="B252" s="24" t="str">
        <f t="shared" si="10"/>
        <v/>
      </c>
      <c r="C252" s="22" t="str">
        <f t="shared" si="11"/>
        <v>Total</v>
      </c>
      <c r="D252" s="25" t="str">
        <f>IF(B252&lt;&gt;"",C252*A252,IF(ROW()=$B$4*$B$6+14,SUM($D$13:D251),""))</f>
        <v/>
      </c>
      <c r="E252" s="25" t="str">
        <f>IF(B252&lt;&gt;"",1/(1+$B$5/$B$6)^2*C252*(A252^2+A252),IF(ROW()=$B$4*$B$6+14,SUM($E$13:E251),""))</f>
        <v/>
      </c>
    </row>
    <row r="253" spans="1:5">
      <c r="A253" s="20" t="str">
        <f t="shared" si="9"/>
        <v/>
      </c>
      <c r="B253" s="24" t="str">
        <f t="shared" si="10"/>
        <v/>
      </c>
      <c r="C253" s="22" t="str">
        <f t="shared" si="11"/>
        <v>Total</v>
      </c>
      <c r="D253" s="25" t="str">
        <f>IF(B253&lt;&gt;"",C253*A253,IF(ROW()=$B$4*$B$6+14,SUM($D$13:D252),""))</f>
        <v/>
      </c>
      <c r="E253" s="25" t="str">
        <f>IF(B253&lt;&gt;"",1/(1+$B$5/$B$6)^2*C253*(A253^2+A253),IF(ROW()=$B$4*$B$6+14,SUM($E$13:E252),""))</f>
        <v/>
      </c>
    </row>
    <row r="254" spans="1:5">
      <c r="A254" s="20" t="str">
        <f t="shared" si="9"/>
        <v/>
      </c>
      <c r="B254" s="24" t="str">
        <f t="shared" si="10"/>
        <v/>
      </c>
      <c r="C254" s="22" t="str">
        <f t="shared" si="11"/>
        <v>Total</v>
      </c>
      <c r="D254" s="25" t="str">
        <f>IF(B254&lt;&gt;"",C254*A254,IF(ROW()=$B$4*$B$6+14,SUM($D$13:D253),""))</f>
        <v/>
      </c>
      <c r="E254" s="25" t="str">
        <f>IF(B254&lt;&gt;"",1/(1+$B$5/$B$6)^2*C254*(A254^2+A254),IF(ROW()=$B$4*$B$6+14,SUM($E$13:E253),""))</f>
        <v/>
      </c>
    </row>
    <row r="255" spans="1:5">
      <c r="A255" s="20" t="str">
        <f t="shared" si="9"/>
        <v/>
      </c>
      <c r="B255" s="24" t="str">
        <f t="shared" si="10"/>
        <v/>
      </c>
      <c r="C255" s="22" t="str">
        <f t="shared" si="11"/>
        <v>Total</v>
      </c>
      <c r="D255" s="25" t="str">
        <f>IF(B255&lt;&gt;"",C255*A255,IF(ROW()=$B$4*$B$6+14,SUM($D$13:D254),""))</f>
        <v/>
      </c>
      <c r="E255" s="25" t="str">
        <f>IF(B255&lt;&gt;"",1/(1+$B$5/$B$6)^2*C255*(A255^2+A255),IF(ROW()=$B$4*$B$6+14,SUM($E$13:E254),""))</f>
        <v/>
      </c>
    </row>
    <row r="256" spans="1:5">
      <c r="A256" s="20" t="str">
        <f t="shared" si="9"/>
        <v/>
      </c>
      <c r="B256" s="24" t="str">
        <f t="shared" si="10"/>
        <v/>
      </c>
      <c r="C256" s="22" t="str">
        <f t="shared" si="11"/>
        <v>Total</v>
      </c>
      <c r="D256" s="25" t="str">
        <f>IF(B256&lt;&gt;"",C256*A256,IF(ROW()=$B$4*$B$6+14,SUM($D$13:D255),""))</f>
        <v/>
      </c>
      <c r="E256" s="25" t="str">
        <f>IF(B256&lt;&gt;"",1/(1+$B$5/$B$6)^2*C256*(A256^2+A256),IF(ROW()=$B$4*$B$6+14,SUM($E$13:E255),""))</f>
        <v/>
      </c>
    </row>
    <row r="257" spans="1:5">
      <c r="A257" s="20" t="str">
        <f t="shared" si="9"/>
        <v/>
      </c>
      <c r="B257" s="24" t="str">
        <f t="shared" si="10"/>
        <v/>
      </c>
      <c r="C257" s="22" t="str">
        <f t="shared" si="11"/>
        <v>Total</v>
      </c>
      <c r="D257" s="25" t="str">
        <f>IF(B257&lt;&gt;"",C257*A257,IF(ROW()=$B$4*$B$6+14,SUM($D$13:D256),""))</f>
        <v/>
      </c>
      <c r="E257" s="25" t="str">
        <f>IF(B257&lt;&gt;"",1/(1+$B$5/$B$6)^2*C257*(A257^2+A257),IF(ROW()=$B$4*$B$6+14,SUM($E$13:E256),""))</f>
        <v/>
      </c>
    </row>
    <row r="258" spans="1:5">
      <c r="A258" s="20" t="str">
        <f t="shared" si="9"/>
        <v/>
      </c>
      <c r="B258" s="24" t="str">
        <f t="shared" si="10"/>
        <v/>
      </c>
      <c r="C258" s="22" t="str">
        <f t="shared" si="11"/>
        <v>Total</v>
      </c>
      <c r="D258" s="25" t="str">
        <f>IF(B258&lt;&gt;"",C258*A258,IF(ROW()=$B$4*$B$6+14,SUM($D$13:D257),""))</f>
        <v/>
      </c>
      <c r="E258" s="25" t="str">
        <f>IF(B258&lt;&gt;"",1/(1+$B$5/$B$6)^2*C258*(A258^2+A258),IF(ROW()=$B$4*$B$6+14,SUM($E$13:E257),""))</f>
        <v/>
      </c>
    </row>
    <row r="259" spans="1:5">
      <c r="A259" s="20" t="str">
        <f t="shared" si="9"/>
        <v/>
      </c>
      <c r="B259" s="24" t="str">
        <f t="shared" si="10"/>
        <v/>
      </c>
      <c r="C259" s="22" t="str">
        <f t="shared" si="11"/>
        <v>Total</v>
      </c>
      <c r="D259" s="25" t="str">
        <f>IF(B259&lt;&gt;"",C259*A259,IF(ROW()=$B$4*$B$6+14,SUM($D$13:D258),""))</f>
        <v/>
      </c>
      <c r="E259" s="25" t="str">
        <f>IF(B259&lt;&gt;"",1/(1+$B$5/$B$6)^2*C259*(A259^2+A259),IF(ROW()=$B$4*$B$6+14,SUM($E$13:E258),""))</f>
        <v/>
      </c>
    </row>
    <row r="260" spans="1:5">
      <c r="A260" s="20" t="str">
        <f t="shared" si="9"/>
        <v/>
      </c>
      <c r="B260" s="24" t="str">
        <f t="shared" si="10"/>
        <v/>
      </c>
      <c r="C260" s="22" t="str">
        <f t="shared" si="11"/>
        <v>Total</v>
      </c>
      <c r="D260" s="25" t="str">
        <f>IF(B260&lt;&gt;"",C260*A260,IF(ROW()=$B$4*$B$6+14,SUM($D$13:D259),""))</f>
        <v/>
      </c>
      <c r="E260" s="25" t="str">
        <f>IF(B260&lt;&gt;"",1/(1+$B$5/$B$6)^2*C260*(A260^2+A260),IF(ROW()=$B$4*$B$6+14,SUM($E$13:E259),""))</f>
        <v/>
      </c>
    </row>
    <row r="261" spans="1:5">
      <c r="A261" s="20" t="str">
        <f t="shared" si="9"/>
        <v/>
      </c>
      <c r="B261" s="24" t="str">
        <f t="shared" si="10"/>
        <v/>
      </c>
      <c r="C261" s="22" t="str">
        <f t="shared" si="11"/>
        <v>Total</v>
      </c>
      <c r="D261" s="25" t="str">
        <f>IF(B261&lt;&gt;"",C261*A261,IF(ROW()=$B$4*$B$6+14,SUM($D$13:D260),""))</f>
        <v/>
      </c>
      <c r="E261" s="25" t="str">
        <f>IF(B261&lt;&gt;"",1/(1+$B$5/$B$6)^2*C261*(A261^2+A261),IF(ROW()=$B$4*$B$6+14,SUM($E$13:E260),""))</f>
        <v/>
      </c>
    </row>
    <row r="262" spans="1:5">
      <c r="A262" s="20" t="str">
        <f t="shared" si="9"/>
        <v/>
      </c>
      <c r="B262" s="24" t="str">
        <f t="shared" si="10"/>
        <v/>
      </c>
      <c r="C262" s="22" t="str">
        <f t="shared" si="11"/>
        <v>Total</v>
      </c>
      <c r="D262" s="25" t="str">
        <f>IF(B262&lt;&gt;"",C262*A262,IF(ROW()=$B$4*$B$6+14,SUM($D$13:D261),""))</f>
        <v/>
      </c>
      <c r="E262" s="25" t="str">
        <f>IF(B262&lt;&gt;"",1/(1+$B$5/$B$6)^2*C262*(A262^2+A262),IF(ROW()=$B$4*$B$6+14,SUM($E$13:E261),""))</f>
        <v/>
      </c>
    </row>
    <row r="263" spans="1:5">
      <c r="A263" s="20" t="str">
        <f t="shared" si="9"/>
        <v/>
      </c>
      <c r="B263" s="24" t="str">
        <f t="shared" si="10"/>
        <v/>
      </c>
      <c r="C263" s="22" t="str">
        <f t="shared" si="11"/>
        <v>Total</v>
      </c>
      <c r="D263" s="25" t="str">
        <f>IF(B263&lt;&gt;"",C263*A263,IF(ROW()=$B$4*$B$6+14,SUM($D$13:D262),""))</f>
        <v/>
      </c>
      <c r="E263" s="25" t="str">
        <f>IF(B263&lt;&gt;"",1/(1+$B$5/$B$6)^2*C263*(A263^2+A263),IF(ROW()=$B$4*$B$6+14,SUM($E$13:E262),""))</f>
        <v/>
      </c>
    </row>
    <row r="264" spans="1:5">
      <c r="A264" s="20" t="str">
        <f t="shared" si="9"/>
        <v/>
      </c>
      <c r="B264" s="24" t="str">
        <f t="shared" si="10"/>
        <v/>
      </c>
      <c r="C264" s="22" t="str">
        <f t="shared" si="11"/>
        <v>Total</v>
      </c>
      <c r="D264" s="25" t="str">
        <f>IF(B264&lt;&gt;"",C264*A264,IF(ROW()=$B$4*$B$6+14,SUM($D$13:D263),""))</f>
        <v/>
      </c>
      <c r="E264" s="25" t="str">
        <f>IF(B264&lt;&gt;"",1/(1+$B$5/$B$6)^2*C264*(A264^2+A264),IF(ROW()=$B$4*$B$6+14,SUM($E$13:E263),""))</f>
        <v/>
      </c>
    </row>
    <row r="265" spans="1:5">
      <c r="A265" s="20" t="str">
        <f t="shared" si="9"/>
        <v/>
      </c>
      <c r="B265" s="24" t="str">
        <f t="shared" si="10"/>
        <v/>
      </c>
      <c r="C265" s="22" t="str">
        <f t="shared" si="11"/>
        <v>Total</v>
      </c>
      <c r="D265" s="25" t="str">
        <f>IF(B265&lt;&gt;"",C265*A265,IF(ROW()=$B$4*$B$6+14,SUM($D$13:D264),""))</f>
        <v/>
      </c>
      <c r="E265" s="25" t="str">
        <f>IF(B265&lt;&gt;"",1/(1+$B$5/$B$6)^2*C265*(A265^2+A265),IF(ROW()=$B$4*$B$6+14,SUM($E$13:E264),""))</f>
        <v/>
      </c>
    </row>
    <row r="266" spans="1:5">
      <c r="A266" s="20" t="str">
        <f t="shared" si="9"/>
        <v/>
      </c>
      <c r="B266" s="24" t="str">
        <f t="shared" si="10"/>
        <v/>
      </c>
      <c r="C266" s="22" t="str">
        <f t="shared" si="11"/>
        <v>Total</v>
      </c>
      <c r="D266" s="25" t="str">
        <f>IF(B266&lt;&gt;"",C266*A266,IF(ROW()=$B$4*$B$6+14,SUM($D$13:D265),""))</f>
        <v/>
      </c>
      <c r="E266" s="25" t="str">
        <f>IF(B266&lt;&gt;"",1/(1+$B$5/$B$6)^2*C266*(A266^2+A266),IF(ROW()=$B$4*$B$6+14,SUM($E$13:E265),""))</f>
        <v/>
      </c>
    </row>
    <row r="267" spans="1:5">
      <c r="A267" s="20" t="str">
        <f t="shared" si="9"/>
        <v/>
      </c>
      <c r="B267" s="24" t="str">
        <f t="shared" si="10"/>
        <v/>
      </c>
      <c r="C267" s="22" t="str">
        <f t="shared" si="11"/>
        <v>Total</v>
      </c>
      <c r="D267" s="25" t="str">
        <f>IF(B267&lt;&gt;"",C267*A267,IF(ROW()=$B$4*$B$6+14,SUM($D$13:D266),""))</f>
        <v/>
      </c>
      <c r="E267" s="25" t="str">
        <f>IF(B267&lt;&gt;"",1/(1+$B$5/$B$6)^2*C267*(A267^2+A267),IF(ROW()=$B$4*$B$6+14,SUM($E$13:E266),""))</f>
        <v/>
      </c>
    </row>
    <row r="268" spans="1:5">
      <c r="A268" s="20" t="str">
        <f t="shared" si="9"/>
        <v/>
      </c>
      <c r="B268" s="24" t="str">
        <f t="shared" si="10"/>
        <v/>
      </c>
      <c r="C268" s="22" t="str">
        <f t="shared" si="11"/>
        <v>Total</v>
      </c>
      <c r="D268" s="25" t="str">
        <f>IF(B268&lt;&gt;"",C268*A268,IF(ROW()=$B$4*$B$6+14,SUM($D$13:D267),""))</f>
        <v/>
      </c>
      <c r="E268" s="25" t="str">
        <f>IF(B268&lt;&gt;"",1/(1+$B$5/$B$6)^2*C268*(A268^2+A268),IF(ROW()=$B$4*$B$6+14,SUM($E$13:E267),""))</f>
        <v/>
      </c>
    </row>
    <row r="269" spans="1:5">
      <c r="A269" s="20" t="str">
        <f t="shared" si="9"/>
        <v/>
      </c>
      <c r="B269" s="24" t="str">
        <f t="shared" si="10"/>
        <v/>
      </c>
      <c r="C269" s="22" t="str">
        <f t="shared" si="11"/>
        <v>Total</v>
      </c>
      <c r="D269" s="25" t="str">
        <f>IF(B269&lt;&gt;"",C269*A269,IF(ROW()=$B$4*$B$6+14,SUM($D$13:D268),""))</f>
        <v/>
      </c>
      <c r="E269" s="25" t="str">
        <f>IF(B269&lt;&gt;"",1/(1+$B$5/$B$6)^2*C269*(A269^2+A269),IF(ROW()=$B$4*$B$6+14,SUM($E$13:E268),""))</f>
        <v/>
      </c>
    </row>
    <row r="270" spans="1:5">
      <c r="A270" s="20" t="str">
        <f t="shared" si="9"/>
        <v/>
      </c>
      <c r="B270" s="24" t="str">
        <f t="shared" si="10"/>
        <v/>
      </c>
      <c r="C270" s="22" t="str">
        <f t="shared" si="11"/>
        <v>Total</v>
      </c>
      <c r="D270" s="25" t="str">
        <f>IF(B270&lt;&gt;"",C270*A270,IF(ROW()=$B$4*$B$6+14,SUM($D$13:D269),""))</f>
        <v/>
      </c>
      <c r="E270" s="25" t="str">
        <f>IF(B270&lt;&gt;"",1/(1+$B$5/$B$6)^2*C270*(A270^2+A270),IF(ROW()=$B$4*$B$6+14,SUM($E$13:E269),""))</f>
        <v/>
      </c>
    </row>
    <row r="271" spans="1:5">
      <c r="A271" s="20" t="str">
        <f t="shared" ref="A271:A334" si="12">IF(A270&lt;$B$6*$B$4,A270+1,"")</f>
        <v/>
      </c>
      <c r="B271" s="24" t="str">
        <f t="shared" ref="B271:B334" si="13">IF(A271&lt;$B$6*$B$4,$B$3*$B$2/$B$6,IF(A271=$B$6*$B$4,$B$3*$B$2/$B$6+$B$2,""))</f>
        <v/>
      </c>
      <c r="C271" s="22" t="str">
        <f t="shared" ref="C271:C334" si="14">IF(B271&lt;&gt;"",B271/(1+$B$5/$B$6)^A271,"Total")</f>
        <v>Total</v>
      </c>
      <c r="D271" s="25" t="str">
        <f>IF(B271&lt;&gt;"",C271*A271,IF(ROW()=$B$4*$B$6+14,SUM($D$13:D270),""))</f>
        <v/>
      </c>
      <c r="E271" s="25" t="str">
        <f>IF(B271&lt;&gt;"",1/(1+$B$5/$B$6)^2*C271*(A271^2+A271),IF(ROW()=$B$4*$B$6+14,SUM($E$13:E270),""))</f>
        <v/>
      </c>
    </row>
    <row r="272" spans="1:5">
      <c r="A272" s="20" t="str">
        <f t="shared" si="12"/>
        <v/>
      </c>
      <c r="B272" s="24" t="str">
        <f t="shared" si="13"/>
        <v/>
      </c>
      <c r="C272" s="22" t="str">
        <f t="shared" si="14"/>
        <v>Total</v>
      </c>
      <c r="D272" s="25" t="str">
        <f>IF(B272&lt;&gt;"",C272*A272,IF(ROW()=$B$4*$B$6+14,SUM($D$13:D271),""))</f>
        <v/>
      </c>
      <c r="E272" s="25" t="str">
        <f>IF(B272&lt;&gt;"",1/(1+$B$5/$B$6)^2*C272*(A272^2+A272),IF(ROW()=$B$4*$B$6+14,SUM($E$13:E271),""))</f>
        <v/>
      </c>
    </row>
    <row r="273" spans="1:5">
      <c r="A273" s="20" t="str">
        <f t="shared" si="12"/>
        <v/>
      </c>
      <c r="B273" s="24" t="str">
        <f t="shared" si="13"/>
        <v/>
      </c>
      <c r="C273" s="22" t="str">
        <f t="shared" si="14"/>
        <v>Total</v>
      </c>
      <c r="D273" s="25" t="str">
        <f>IF(B273&lt;&gt;"",C273*A273,IF(ROW()=$B$4*$B$6+14,SUM($D$13:D272),""))</f>
        <v/>
      </c>
      <c r="E273" s="25" t="str">
        <f>IF(B273&lt;&gt;"",1/(1+$B$5/$B$6)^2*C273*(A273^2+A273),IF(ROW()=$B$4*$B$6+14,SUM($E$13:E272),""))</f>
        <v/>
      </c>
    </row>
    <row r="274" spans="1:5">
      <c r="A274" s="20" t="str">
        <f t="shared" si="12"/>
        <v/>
      </c>
      <c r="B274" s="24" t="str">
        <f t="shared" si="13"/>
        <v/>
      </c>
      <c r="C274" s="22" t="str">
        <f t="shared" si="14"/>
        <v>Total</v>
      </c>
      <c r="D274" s="25" t="str">
        <f>IF(B274&lt;&gt;"",C274*A274,IF(ROW()=$B$4*$B$6+14,SUM($D$13:D273),""))</f>
        <v/>
      </c>
      <c r="E274" s="25" t="str">
        <f>IF(B274&lt;&gt;"",1/(1+$B$5/$B$6)^2*C274*(A274^2+A274),IF(ROW()=$B$4*$B$6+14,SUM($E$13:E273),""))</f>
        <v/>
      </c>
    </row>
    <row r="275" spans="1:5">
      <c r="A275" s="20" t="str">
        <f t="shared" si="12"/>
        <v/>
      </c>
      <c r="B275" s="24" t="str">
        <f t="shared" si="13"/>
        <v/>
      </c>
      <c r="C275" s="22" t="str">
        <f t="shared" si="14"/>
        <v>Total</v>
      </c>
      <c r="D275" s="25" t="str">
        <f>IF(B275&lt;&gt;"",C275*A275,IF(ROW()=$B$4*$B$6+14,SUM($D$13:D274),""))</f>
        <v/>
      </c>
      <c r="E275" s="25" t="str">
        <f>IF(B275&lt;&gt;"",1/(1+$B$5/$B$6)^2*C275*(A275^2+A275),IF(ROW()=$B$4*$B$6+14,SUM($E$13:E274),""))</f>
        <v/>
      </c>
    </row>
    <row r="276" spans="1:5">
      <c r="A276" s="20" t="str">
        <f t="shared" si="12"/>
        <v/>
      </c>
      <c r="B276" s="24" t="str">
        <f t="shared" si="13"/>
        <v/>
      </c>
      <c r="C276" s="22" t="str">
        <f t="shared" si="14"/>
        <v>Total</v>
      </c>
      <c r="D276" s="25" t="str">
        <f>IF(B276&lt;&gt;"",C276*A276,IF(ROW()=$B$4*$B$6+14,SUM($D$13:D275),""))</f>
        <v/>
      </c>
      <c r="E276" s="25" t="str">
        <f>IF(B276&lt;&gt;"",1/(1+$B$5/$B$6)^2*C276*(A276^2+A276),IF(ROW()=$B$4*$B$6+14,SUM($E$13:E275),""))</f>
        <v/>
      </c>
    </row>
    <row r="277" spans="1:5">
      <c r="A277" s="20" t="str">
        <f t="shared" si="12"/>
        <v/>
      </c>
      <c r="B277" s="24" t="str">
        <f t="shared" si="13"/>
        <v/>
      </c>
      <c r="C277" s="22" t="str">
        <f t="shared" si="14"/>
        <v>Total</v>
      </c>
      <c r="D277" s="25" t="str">
        <f>IF(B277&lt;&gt;"",C277*A277,IF(ROW()=$B$4*$B$6+14,SUM($D$13:D276),""))</f>
        <v/>
      </c>
      <c r="E277" s="25" t="str">
        <f>IF(B277&lt;&gt;"",1/(1+$B$5/$B$6)^2*C277*(A277^2+A277),IF(ROW()=$B$4*$B$6+14,SUM($E$13:E276),""))</f>
        <v/>
      </c>
    </row>
    <row r="278" spans="1:5">
      <c r="A278" s="20" t="str">
        <f t="shared" si="12"/>
        <v/>
      </c>
      <c r="B278" s="24" t="str">
        <f t="shared" si="13"/>
        <v/>
      </c>
      <c r="C278" s="22" t="str">
        <f t="shared" si="14"/>
        <v>Total</v>
      </c>
      <c r="D278" s="25" t="str">
        <f>IF(B278&lt;&gt;"",C278*A278,IF(ROW()=$B$4*$B$6+14,SUM($D$13:D277),""))</f>
        <v/>
      </c>
      <c r="E278" s="25" t="str">
        <f>IF(B278&lt;&gt;"",1/(1+$B$5/$B$6)^2*C278*(A278^2+A278),IF(ROW()=$B$4*$B$6+14,SUM($E$13:E277),""))</f>
        <v/>
      </c>
    </row>
    <row r="279" spans="1:5">
      <c r="A279" s="20" t="str">
        <f t="shared" si="12"/>
        <v/>
      </c>
      <c r="B279" s="24" t="str">
        <f t="shared" si="13"/>
        <v/>
      </c>
      <c r="C279" s="22" t="str">
        <f t="shared" si="14"/>
        <v>Total</v>
      </c>
      <c r="D279" s="25" t="str">
        <f>IF(B279&lt;&gt;"",C279*A279,IF(ROW()=$B$4*$B$6+14,SUM($D$13:D278),""))</f>
        <v/>
      </c>
      <c r="E279" s="25" t="str">
        <f>IF(B279&lt;&gt;"",1/(1+$B$5/$B$6)^2*C279*(A279^2+A279),IF(ROW()=$B$4*$B$6+14,SUM($E$13:E278),""))</f>
        <v/>
      </c>
    </row>
    <row r="280" spans="1:5">
      <c r="A280" s="20" t="str">
        <f t="shared" si="12"/>
        <v/>
      </c>
      <c r="B280" s="24" t="str">
        <f t="shared" si="13"/>
        <v/>
      </c>
      <c r="C280" s="22" t="str">
        <f t="shared" si="14"/>
        <v>Total</v>
      </c>
      <c r="D280" s="25" t="str">
        <f>IF(B280&lt;&gt;"",C280*A280,IF(ROW()=$B$4*$B$6+14,SUM($D$13:D279),""))</f>
        <v/>
      </c>
      <c r="E280" s="25" t="str">
        <f>IF(B280&lt;&gt;"",1/(1+$B$5/$B$6)^2*C280*(A280^2+A280),IF(ROW()=$B$4*$B$6+14,SUM($E$13:E279),""))</f>
        <v/>
      </c>
    </row>
    <row r="281" spans="1:5">
      <c r="A281" s="20" t="str">
        <f t="shared" si="12"/>
        <v/>
      </c>
      <c r="B281" s="24" t="str">
        <f t="shared" si="13"/>
        <v/>
      </c>
      <c r="C281" s="22" t="str">
        <f t="shared" si="14"/>
        <v>Total</v>
      </c>
      <c r="D281" s="25" t="str">
        <f>IF(B281&lt;&gt;"",C281*A281,IF(ROW()=$B$4*$B$6+14,SUM($D$13:D280),""))</f>
        <v/>
      </c>
      <c r="E281" s="25" t="str">
        <f>IF(B281&lt;&gt;"",1/(1+$B$5/$B$6)^2*C281*(A281^2+A281),IF(ROW()=$B$4*$B$6+14,SUM($E$13:E280),""))</f>
        <v/>
      </c>
    </row>
    <row r="282" spans="1:5">
      <c r="A282" s="20" t="str">
        <f t="shared" si="12"/>
        <v/>
      </c>
      <c r="B282" s="24" t="str">
        <f t="shared" si="13"/>
        <v/>
      </c>
      <c r="C282" s="22" t="str">
        <f t="shared" si="14"/>
        <v>Total</v>
      </c>
      <c r="D282" s="25" t="str">
        <f>IF(B282&lt;&gt;"",C282*A282,IF(ROW()=$B$4*$B$6+14,SUM($D$13:D281),""))</f>
        <v/>
      </c>
      <c r="E282" s="25" t="str">
        <f>IF(B282&lt;&gt;"",1/(1+$B$5/$B$6)^2*C282*(A282^2+A282),IF(ROW()=$B$4*$B$6+14,SUM($E$13:E281),""))</f>
        <v/>
      </c>
    </row>
    <row r="283" spans="1:5">
      <c r="A283" s="20" t="str">
        <f t="shared" si="12"/>
        <v/>
      </c>
      <c r="B283" s="24" t="str">
        <f t="shared" si="13"/>
        <v/>
      </c>
      <c r="C283" s="22" t="str">
        <f t="shared" si="14"/>
        <v>Total</v>
      </c>
      <c r="D283" s="25" t="str">
        <f>IF(B283&lt;&gt;"",C283*A283,IF(ROW()=$B$4*$B$6+14,SUM($D$13:D282),""))</f>
        <v/>
      </c>
      <c r="E283" s="25" t="str">
        <f>IF(B283&lt;&gt;"",1/(1+$B$5/$B$6)^2*C283*(A283^2+A283),IF(ROW()=$B$4*$B$6+14,SUM($E$13:E282),""))</f>
        <v/>
      </c>
    </row>
    <row r="284" spans="1:5">
      <c r="A284" s="20" t="str">
        <f t="shared" si="12"/>
        <v/>
      </c>
      <c r="B284" s="24" t="str">
        <f t="shared" si="13"/>
        <v/>
      </c>
      <c r="C284" s="22" t="str">
        <f t="shared" si="14"/>
        <v>Total</v>
      </c>
      <c r="D284" s="25" t="str">
        <f>IF(B284&lt;&gt;"",C284*A284,IF(ROW()=$B$4*$B$6+14,SUM($D$13:D283),""))</f>
        <v/>
      </c>
      <c r="E284" s="25" t="str">
        <f>IF(B284&lt;&gt;"",1/(1+$B$5/$B$6)^2*C284*(A284^2+A284),IF(ROW()=$B$4*$B$6+14,SUM($E$13:E283),""))</f>
        <v/>
      </c>
    </row>
    <row r="285" spans="1:5">
      <c r="A285" s="20" t="str">
        <f t="shared" si="12"/>
        <v/>
      </c>
      <c r="B285" s="24" t="str">
        <f t="shared" si="13"/>
        <v/>
      </c>
      <c r="C285" s="22" t="str">
        <f t="shared" si="14"/>
        <v>Total</v>
      </c>
      <c r="D285" s="25" t="str">
        <f>IF(B285&lt;&gt;"",C285*A285,IF(ROW()=$B$4*$B$6+14,SUM($D$13:D284),""))</f>
        <v/>
      </c>
      <c r="E285" s="25" t="str">
        <f>IF(B285&lt;&gt;"",1/(1+$B$5/$B$6)^2*C285*(A285^2+A285),IF(ROW()=$B$4*$B$6+14,SUM($E$13:E284),""))</f>
        <v/>
      </c>
    </row>
    <row r="286" spans="1:5">
      <c r="A286" s="20" t="str">
        <f t="shared" si="12"/>
        <v/>
      </c>
      <c r="B286" s="24" t="str">
        <f t="shared" si="13"/>
        <v/>
      </c>
      <c r="C286" s="22" t="str">
        <f t="shared" si="14"/>
        <v>Total</v>
      </c>
      <c r="D286" s="25" t="str">
        <f>IF(B286&lt;&gt;"",C286*A286,IF(ROW()=$B$4*$B$6+14,SUM($D$13:D285),""))</f>
        <v/>
      </c>
      <c r="E286" s="25" t="str">
        <f>IF(B286&lt;&gt;"",1/(1+$B$5/$B$6)^2*C286*(A286^2+A286),IF(ROW()=$B$4*$B$6+14,SUM($E$13:E285),""))</f>
        <v/>
      </c>
    </row>
    <row r="287" spans="1:5">
      <c r="A287" s="20" t="str">
        <f t="shared" si="12"/>
        <v/>
      </c>
      <c r="B287" s="24" t="str">
        <f t="shared" si="13"/>
        <v/>
      </c>
      <c r="C287" s="22" t="str">
        <f t="shared" si="14"/>
        <v>Total</v>
      </c>
      <c r="D287" s="25" t="str">
        <f>IF(B287&lt;&gt;"",C287*A287,IF(ROW()=$B$4*$B$6+14,SUM($D$13:D286),""))</f>
        <v/>
      </c>
      <c r="E287" s="25" t="str">
        <f>IF(B287&lt;&gt;"",1/(1+$B$5/$B$6)^2*C287*(A287^2+A287),IF(ROW()=$B$4*$B$6+14,SUM($E$13:E286),""))</f>
        <v/>
      </c>
    </row>
    <row r="288" spans="1:5">
      <c r="A288" s="20" t="str">
        <f t="shared" si="12"/>
        <v/>
      </c>
      <c r="B288" s="24" t="str">
        <f t="shared" si="13"/>
        <v/>
      </c>
      <c r="C288" s="22" t="str">
        <f t="shared" si="14"/>
        <v>Total</v>
      </c>
      <c r="D288" s="25" t="str">
        <f>IF(B288&lt;&gt;"",C288*A288,IF(ROW()=$B$4*$B$6+14,SUM($D$13:D287),""))</f>
        <v/>
      </c>
      <c r="E288" s="25" t="str">
        <f>IF(B288&lt;&gt;"",1/(1+$B$5/$B$6)^2*C288*(A288^2+A288),IF(ROW()=$B$4*$B$6+14,SUM($E$13:E287),""))</f>
        <v/>
      </c>
    </row>
    <row r="289" spans="1:5">
      <c r="A289" s="20" t="str">
        <f t="shared" si="12"/>
        <v/>
      </c>
      <c r="B289" s="24" t="str">
        <f t="shared" si="13"/>
        <v/>
      </c>
      <c r="C289" s="22" t="str">
        <f t="shared" si="14"/>
        <v>Total</v>
      </c>
      <c r="D289" s="25" t="str">
        <f>IF(B289&lt;&gt;"",C289*A289,IF(ROW()=$B$4*$B$6+14,SUM($D$13:D288),""))</f>
        <v/>
      </c>
      <c r="E289" s="25" t="str">
        <f>IF(B289&lt;&gt;"",1/(1+$B$5/$B$6)^2*C289*(A289^2+A289),IF(ROW()=$B$4*$B$6+14,SUM($E$13:E288),""))</f>
        <v/>
      </c>
    </row>
    <row r="290" spans="1:5">
      <c r="A290" s="20" t="str">
        <f t="shared" si="12"/>
        <v/>
      </c>
      <c r="B290" s="24" t="str">
        <f t="shared" si="13"/>
        <v/>
      </c>
      <c r="C290" s="22" t="str">
        <f t="shared" si="14"/>
        <v>Total</v>
      </c>
      <c r="D290" s="25" t="str">
        <f>IF(B290&lt;&gt;"",C290*A290,IF(ROW()=$B$4*$B$6+14,SUM($D$13:D289),""))</f>
        <v/>
      </c>
      <c r="E290" s="25" t="str">
        <f>IF(B290&lt;&gt;"",1/(1+$B$5/$B$6)^2*C290*(A290^2+A290),IF(ROW()=$B$4*$B$6+14,SUM($E$13:E289),""))</f>
        <v/>
      </c>
    </row>
    <row r="291" spans="1:5">
      <c r="A291" s="20" t="str">
        <f t="shared" si="12"/>
        <v/>
      </c>
      <c r="B291" s="24" t="str">
        <f t="shared" si="13"/>
        <v/>
      </c>
      <c r="C291" s="22" t="str">
        <f t="shared" si="14"/>
        <v>Total</v>
      </c>
      <c r="D291" s="25" t="str">
        <f>IF(B291&lt;&gt;"",C291*A291,IF(ROW()=$B$4*$B$6+14,SUM($D$13:D290),""))</f>
        <v/>
      </c>
      <c r="E291" s="25" t="str">
        <f>IF(B291&lt;&gt;"",1/(1+$B$5/$B$6)^2*C291*(A291^2+A291),IF(ROW()=$B$4*$B$6+14,SUM($E$13:E290),""))</f>
        <v/>
      </c>
    </row>
    <row r="292" spans="1:5">
      <c r="A292" s="20" t="str">
        <f t="shared" si="12"/>
        <v/>
      </c>
      <c r="B292" s="24" t="str">
        <f t="shared" si="13"/>
        <v/>
      </c>
      <c r="C292" s="22" t="str">
        <f t="shared" si="14"/>
        <v>Total</v>
      </c>
      <c r="D292" s="25" t="str">
        <f>IF(B292&lt;&gt;"",C292*A292,IF(ROW()=$B$4*$B$6+14,SUM($D$13:D291),""))</f>
        <v/>
      </c>
      <c r="E292" s="25" t="str">
        <f>IF(B292&lt;&gt;"",1/(1+$B$5/$B$6)^2*C292*(A292^2+A292),IF(ROW()=$B$4*$B$6+14,SUM($E$13:E291),""))</f>
        <v/>
      </c>
    </row>
    <row r="293" spans="1:5">
      <c r="A293" s="20" t="str">
        <f t="shared" si="12"/>
        <v/>
      </c>
      <c r="B293" s="24" t="str">
        <f t="shared" si="13"/>
        <v/>
      </c>
      <c r="C293" s="22" t="str">
        <f t="shared" si="14"/>
        <v>Total</v>
      </c>
      <c r="D293" s="25" t="str">
        <f>IF(B293&lt;&gt;"",C293*A293,IF(ROW()=$B$4*$B$6+14,SUM($D$13:D292),""))</f>
        <v/>
      </c>
      <c r="E293" s="25" t="str">
        <f>IF(B293&lt;&gt;"",1/(1+$B$5/$B$6)^2*C293*(A293^2+A293),IF(ROW()=$B$4*$B$6+14,SUM($E$13:E292),""))</f>
        <v/>
      </c>
    </row>
    <row r="294" spans="1:5">
      <c r="A294" s="20" t="str">
        <f t="shared" si="12"/>
        <v/>
      </c>
      <c r="B294" s="24" t="str">
        <f t="shared" si="13"/>
        <v/>
      </c>
      <c r="C294" s="22" t="str">
        <f t="shared" si="14"/>
        <v>Total</v>
      </c>
      <c r="D294" s="25" t="str">
        <f>IF(B294&lt;&gt;"",C294*A294,IF(ROW()=$B$4*$B$6+14,SUM($D$13:D293),""))</f>
        <v/>
      </c>
      <c r="E294" s="25" t="str">
        <f>IF(B294&lt;&gt;"",1/(1+$B$5/$B$6)^2*C294*(A294^2+A294),IF(ROW()=$B$4*$B$6+14,SUM($E$13:E293),""))</f>
        <v/>
      </c>
    </row>
    <row r="295" spans="1:5">
      <c r="A295" s="20" t="str">
        <f t="shared" si="12"/>
        <v/>
      </c>
      <c r="B295" s="24" t="str">
        <f t="shared" si="13"/>
        <v/>
      </c>
      <c r="C295" s="22" t="str">
        <f t="shared" si="14"/>
        <v>Total</v>
      </c>
      <c r="D295" s="25" t="str">
        <f>IF(B295&lt;&gt;"",C295*A295,IF(ROW()=$B$4*$B$6+14,SUM($D$13:D294),""))</f>
        <v/>
      </c>
      <c r="E295" s="25" t="str">
        <f>IF(B295&lt;&gt;"",1/(1+$B$5/$B$6)^2*C295*(A295^2+A295),IF(ROW()=$B$4*$B$6+14,SUM($E$13:E294),""))</f>
        <v/>
      </c>
    </row>
    <row r="296" spans="1:5">
      <c r="A296" s="20" t="str">
        <f t="shared" si="12"/>
        <v/>
      </c>
      <c r="B296" s="24" t="str">
        <f t="shared" si="13"/>
        <v/>
      </c>
      <c r="C296" s="22" t="str">
        <f t="shared" si="14"/>
        <v>Total</v>
      </c>
      <c r="D296" s="25" t="str">
        <f>IF(B296&lt;&gt;"",C296*A296,IF(ROW()=$B$4*$B$6+14,SUM($D$13:D295),""))</f>
        <v/>
      </c>
      <c r="E296" s="25" t="str">
        <f>IF(B296&lt;&gt;"",1/(1+$B$5/$B$6)^2*C296*(A296^2+A296),IF(ROW()=$B$4*$B$6+14,SUM($E$13:E295),""))</f>
        <v/>
      </c>
    </row>
    <row r="297" spans="1:5">
      <c r="A297" s="20" t="str">
        <f t="shared" si="12"/>
        <v/>
      </c>
      <c r="B297" s="24" t="str">
        <f t="shared" si="13"/>
        <v/>
      </c>
      <c r="C297" s="22" t="str">
        <f t="shared" si="14"/>
        <v>Total</v>
      </c>
      <c r="D297" s="25" t="str">
        <f>IF(B297&lt;&gt;"",C297*A297,IF(ROW()=$B$4*$B$6+14,SUM($D$13:D296),""))</f>
        <v/>
      </c>
      <c r="E297" s="25" t="str">
        <f>IF(B297&lt;&gt;"",1/(1+$B$5/$B$6)^2*C297*(A297^2+A297),IF(ROW()=$B$4*$B$6+14,SUM($E$13:E296),""))</f>
        <v/>
      </c>
    </row>
    <row r="298" spans="1:5">
      <c r="A298" s="20" t="str">
        <f t="shared" si="12"/>
        <v/>
      </c>
      <c r="B298" s="24" t="str">
        <f t="shared" si="13"/>
        <v/>
      </c>
      <c r="C298" s="22" t="str">
        <f t="shared" si="14"/>
        <v>Total</v>
      </c>
      <c r="D298" s="25" t="str">
        <f>IF(B298&lt;&gt;"",C298*A298,IF(ROW()=$B$4*$B$6+14,SUM($D$13:D297),""))</f>
        <v/>
      </c>
      <c r="E298" s="25" t="str">
        <f>IF(B298&lt;&gt;"",1/(1+$B$5/$B$6)^2*C298*(A298^2+A298),IF(ROW()=$B$4*$B$6+14,SUM($E$13:E297),""))</f>
        <v/>
      </c>
    </row>
    <row r="299" spans="1:5">
      <c r="A299" s="20" t="str">
        <f t="shared" si="12"/>
        <v/>
      </c>
      <c r="B299" s="24" t="str">
        <f t="shared" si="13"/>
        <v/>
      </c>
      <c r="C299" s="22" t="str">
        <f t="shared" si="14"/>
        <v>Total</v>
      </c>
      <c r="D299" s="25" t="str">
        <f>IF(B299&lt;&gt;"",C299*A299,IF(ROW()=$B$4*$B$6+14,SUM($D$13:D298),""))</f>
        <v/>
      </c>
      <c r="E299" s="25" t="str">
        <f>IF(B299&lt;&gt;"",1/(1+$B$5/$B$6)^2*C299*(A299^2+A299),IF(ROW()=$B$4*$B$6+14,SUM($E$13:E298),""))</f>
        <v/>
      </c>
    </row>
    <row r="300" spans="1:5">
      <c r="A300" s="20" t="str">
        <f t="shared" si="12"/>
        <v/>
      </c>
      <c r="B300" s="24" t="str">
        <f t="shared" si="13"/>
        <v/>
      </c>
      <c r="C300" s="22" t="str">
        <f t="shared" si="14"/>
        <v>Total</v>
      </c>
      <c r="D300" s="25" t="str">
        <f>IF(B300&lt;&gt;"",C300*A300,IF(ROW()=$B$4*$B$6+14,SUM($D$13:D299),""))</f>
        <v/>
      </c>
      <c r="E300" s="25" t="str">
        <f>IF(B300&lt;&gt;"",1/(1+$B$5/$B$6)^2*C300*(A300^2+A300),IF(ROW()=$B$4*$B$6+14,SUM($E$13:E299),""))</f>
        <v/>
      </c>
    </row>
    <row r="301" spans="1:5">
      <c r="A301" s="20" t="str">
        <f t="shared" si="12"/>
        <v/>
      </c>
      <c r="B301" s="24" t="str">
        <f t="shared" si="13"/>
        <v/>
      </c>
      <c r="C301" s="22" t="str">
        <f t="shared" si="14"/>
        <v>Total</v>
      </c>
      <c r="D301" s="25" t="str">
        <f>IF(B301&lt;&gt;"",C301*A301,IF(ROW()=$B$4*$B$6+14,SUM($D$13:D300),""))</f>
        <v/>
      </c>
      <c r="E301" s="25" t="str">
        <f>IF(B301&lt;&gt;"",1/(1+$B$5/$B$6)^2*C301*(A301^2+A301),IF(ROW()=$B$4*$B$6+14,SUM($E$13:E300),""))</f>
        <v/>
      </c>
    </row>
    <row r="302" spans="1:5">
      <c r="A302" s="20" t="str">
        <f t="shared" si="12"/>
        <v/>
      </c>
      <c r="B302" s="24" t="str">
        <f t="shared" si="13"/>
        <v/>
      </c>
      <c r="C302" s="22" t="str">
        <f t="shared" si="14"/>
        <v>Total</v>
      </c>
      <c r="D302" s="25" t="str">
        <f>IF(B302&lt;&gt;"",C302*A302,IF(ROW()=$B$4*$B$6+14,SUM($D$13:D301),""))</f>
        <v/>
      </c>
      <c r="E302" s="25" t="str">
        <f>IF(B302&lt;&gt;"",1/(1+$B$5/$B$6)^2*C302*(A302^2+A302),IF(ROW()=$B$4*$B$6+14,SUM($E$13:E301),""))</f>
        <v/>
      </c>
    </row>
    <row r="303" spans="1:5">
      <c r="A303" s="20" t="str">
        <f t="shared" si="12"/>
        <v/>
      </c>
      <c r="B303" s="24" t="str">
        <f t="shared" si="13"/>
        <v/>
      </c>
      <c r="C303" s="22" t="str">
        <f t="shared" si="14"/>
        <v>Total</v>
      </c>
      <c r="D303" s="25" t="str">
        <f>IF(B303&lt;&gt;"",C303*A303,IF(ROW()=$B$4*$B$6+14,SUM($D$13:D302),""))</f>
        <v/>
      </c>
      <c r="E303" s="25" t="str">
        <f>IF(B303&lt;&gt;"",1/(1+$B$5/$B$6)^2*C303*(A303^2+A303),IF(ROW()=$B$4*$B$6+14,SUM($E$13:E302),""))</f>
        <v/>
      </c>
    </row>
    <row r="304" spans="1:5">
      <c r="A304" s="20" t="str">
        <f t="shared" si="12"/>
        <v/>
      </c>
      <c r="B304" s="24" t="str">
        <f t="shared" si="13"/>
        <v/>
      </c>
      <c r="C304" s="22" t="str">
        <f t="shared" si="14"/>
        <v>Total</v>
      </c>
      <c r="D304" s="25" t="str">
        <f>IF(B304&lt;&gt;"",C304*A304,IF(ROW()=$B$4*$B$6+14,SUM($D$13:D303),""))</f>
        <v/>
      </c>
      <c r="E304" s="25" t="str">
        <f>IF(B304&lt;&gt;"",1/(1+$B$5/$B$6)^2*C304*(A304^2+A304),IF(ROW()=$B$4*$B$6+14,SUM($E$13:E303),""))</f>
        <v/>
      </c>
    </row>
    <row r="305" spans="1:5">
      <c r="A305" s="20" t="str">
        <f t="shared" si="12"/>
        <v/>
      </c>
      <c r="B305" s="24" t="str">
        <f t="shared" si="13"/>
        <v/>
      </c>
      <c r="C305" s="22" t="str">
        <f t="shared" si="14"/>
        <v>Total</v>
      </c>
      <c r="D305" s="25" t="str">
        <f>IF(B305&lt;&gt;"",C305*A305,IF(ROW()=$B$4*$B$6+14,SUM($D$13:D304),""))</f>
        <v/>
      </c>
      <c r="E305" s="25" t="str">
        <f>IF(B305&lt;&gt;"",1/(1+$B$5/$B$6)^2*C305*(A305^2+A305),IF(ROW()=$B$4*$B$6+14,SUM($E$13:E304),""))</f>
        <v/>
      </c>
    </row>
    <row r="306" spans="1:5">
      <c r="A306" s="20" t="str">
        <f t="shared" si="12"/>
        <v/>
      </c>
      <c r="B306" s="24" t="str">
        <f t="shared" si="13"/>
        <v/>
      </c>
      <c r="C306" s="22" t="str">
        <f t="shared" si="14"/>
        <v>Total</v>
      </c>
      <c r="D306" s="25" t="str">
        <f>IF(B306&lt;&gt;"",C306*A306,IF(ROW()=$B$4*$B$6+14,SUM($D$13:D305),""))</f>
        <v/>
      </c>
      <c r="E306" s="25" t="str">
        <f>IF(B306&lt;&gt;"",1/(1+$B$5/$B$6)^2*C306*(A306^2+A306),IF(ROW()=$B$4*$B$6+14,SUM($E$13:E305),""))</f>
        <v/>
      </c>
    </row>
    <row r="307" spans="1:5">
      <c r="A307" s="20" t="str">
        <f t="shared" si="12"/>
        <v/>
      </c>
      <c r="B307" s="24" t="str">
        <f t="shared" si="13"/>
        <v/>
      </c>
      <c r="C307" s="22" t="str">
        <f t="shared" si="14"/>
        <v>Total</v>
      </c>
      <c r="D307" s="25" t="str">
        <f>IF(B307&lt;&gt;"",C307*A307,IF(ROW()=$B$4*$B$6+14,SUM($D$13:D306),""))</f>
        <v/>
      </c>
      <c r="E307" s="25" t="str">
        <f>IF(B307&lt;&gt;"",1/(1+$B$5/$B$6)^2*C307*(A307^2+A307),IF(ROW()=$B$4*$B$6+14,SUM($E$13:E306),""))</f>
        <v/>
      </c>
    </row>
    <row r="308" spans="1:5">
      <c r="A308" s="20" t="str">
        <f t="shared" si="12"/>
        <v/>
      </c>
      <c r="B308" s="24" t="str">
        <f t="shared" si="13"/>
        <v/>
      </c>
      <c r="C308" s="22" t="str">
        <f t="shared" si="14"/>
        <v>Total</v>
      </c>
      <c r="D308" s="25" t="str">
        <f>IF(B308&lt;&gt;"",C308*A308,IF(ROW()=$B$4*$B$6+14,SUM($D$13:D307),""))</f>
        <v/>
      </c>
      <c r="E308" s="25" t="str">
        <f>IF(B308&lt;&gt;"",1/(1+$B$5/$B$6)^2*C308*(A308^2+A308),IF(ROW()=$B$4*$B$6+14,SUM($E$13:E307),""))</f>
        <v/>
      </c>
    </row>
    <row r="309" spans="1:5">
      <c r="A309" s="20" t="str">
        <f t="shared" si="12"/>
        <v/>
      </c>
      <c r="B309" s="24" t="str">
        <f t="shared" si="13"/>
        <v/>
      </c>
      <c r="C309" s="22" t="str">
        <f t="shared" si="14"/>
        <v>Total</v>
      </c>
      <c r="D309" s="25" t="str">
        <f>IF(B309&lt;&gt;"",C309*A309,IF(ROW()=$B$4*$B$6+14,SUM($D$13:D308),""))</f>
        <v/>
      </c>
      <c r="E309" s="25" t="str">
        <f>IF(B309&lt;&gt;"",1/(1+$B$5/$B$6)^2*C309*(A309^2+A309),IF(ROW()=$B$4*$B$6+14,SUM($E$13:E308),""))</f>
        <v/>
      </c>
    </row>
    <row r="310" spans="1:5">
      <c r="A310" s="20" t="str">
        <f t="shared" si="12"/>
        <v/>
      </c>
      <c r="B310" s="24" t="str">
        <f t="shared" si="13"/>
        <v/>
      </c>
      <c r="C310" s="22" t="str">
        <f t="shared" si="14"/>
        <v>Total</v>
      </c>
      <c r="D310" s="25" t="str">
        <f>IF(B310&lt;&gt;"",C310*A310,IF(ROW()=$B$4*$B$6+14,SUM($D$13:D309),""))</f>
        <v/>
      </c>
      <c r="E310" s="25" t="str">
        <f>IF(B310&lt;&gt;"",1/(1+$B$5/$B$6)^2*C310*(A310^2+A310),IF(ROW()=$B$4*$B$6+14,SUM($E$13:E309),""))</f>
        <v/>
      </c>
    </row>
    <row r="311" spans="1:5">
      <c r="A311" s="20" t="str">
        <f t="shared" si="12"/>
        <v/>
      </c>
      <c r="B311" s="24" t="str">
        <f t="shared" si="13"/>
        <v/>
      </c>
      <c r="C311" s="22" t="str">
        <f t="shared" si="14"/>
        <v>Total</v>
      </c>
      <c r="D311" s="25" t="str">
        <f>IF(B311&lt;&gt;"",C311*A311,IF(ROW()=$B$4*$B$6+14,SUM($D$13:D310),""))</f>
        <v/>
      </c>
      <c r="E311" s="25" t="str">
        <f>IF(B311&lt;&gt;"",1/(1+$B$5/$B$6)^2*C311*(A311^2+A311),IF(ROW()=$B$4*$B$6+14,SUM($E$13:E310),""))</f>
        <v/>
      </c>
    </row>
    <row r="312" spans="1:5">
      <c r="A312" s="20" t="str">
        <f t="shared" si="12"/>
        <v/>
      </c>
      <c r="B312" s="24" t="str">
        <f t="shared" si="13"/>
        <v/>
      </c>
      <c r="C312" s="22" t="str">
        <f t="shared" si="14"/>
        <v>Total</v>
      </c>
      <c r="D312" s="25" t="str">
        <f>IF(B312&lt;&gt;"",C312*A312,IF(ROW()=$B$4*$B$6+14,SUM($D$13:D311),""))</f>
        <v/>
      </c>
      <c r="E312" s="25" t="str">
        <f>IF(B312&lt;&gt;"",1/(1+$B$5/$B$6)^2*C312*(A312^2+A312),IF(ROW()=$B$4*$B$6+14,SUM($E$13:E311),""))</f>
        <v/>
      </c>
    </row>
    <row r="313" spans="1:5">
      <c r="A313" s="20" t="str">
        <f t="shared" si="12"/>
        <v/>
      </c>
      <c r="B313" s="24" t="str">
        <f t="shared" si="13"/>
        <v/>
      </c>
      <c r="C313" s="22" t="str">
        <f t="shared" si="14"/>
        <v>Total</v>
      </c>
      <c r="D313" s="25" t="str">
        <f>IF(B313&lt;&gt;"",C313*A313,IF(ROW()=$B$4*$B$6+14,SUM($D$13:D312),""))</f>
        <v/>
      </c>
      <c r="E313" s="25" t="str">
        <f>IF(B313&lt;&gt;"",1/(1+$B$5/$B$6)^2*C313*(A313^2+A313),IF(ROW()=$B$4*$B$6+14,SUM($E$13:E312),""))</f>
        <v/>
      </c>
    </row>
    <row r="314" spans="1:5">
      <c r="A314" s="20" t="str">
        <f t="shared" si="12"/>
        <v/>
      </c>
      <c r="B314" s="24" t="str">
        <f t="shared" si="13"/>
        <v/>
      </c>
      <c r="C314" s="22" t="str">
        <f t="shared" si="14"/>
        <v>Total</v>
      </c>
      <c r="D314" s="25" t="str">
        <f>IF(B314&lt;&gt;"",C314*A314,IF(ROW()=$B$4*$B$6+14,SUM($D$13:D313),""))</f>
        <v/>
      </c>
      <c r="E314" s="25" t="str">
        <f>IF(B314&lt;&gt;"",1/(1+$B$5/$B$6)^2*C314*(A314^2+A314),IF(ROW()=$B$4*$B$6+14,SUM($E$13:E313),""))</f>
        <v/>
      </c>
    </row>
    <row r="315" spans="1:5">
      <c r="A315" s="20" t="str">
        <f t="shared" si="12"/>
        <v/>
      </c>
      <c r="B315" s="24" t="str">
        <f t="shared" si="13"/>
        <v/>
      </c>
      <c r="C315" s="22" t="str">
        <f t="shared" si="14"/>
        <v>Total</v>
      </c>
      <c r="D315" s="25" t="str">
        <f>IF(B315&lt;&gt;"",C315*A315,IF(ROW()=$B$4*$B$6+14,SUM($D$13:D314),""))</f>
        <v/>
      </c>
      <c r="E315" s="25" t="str">
        <f>IF(B315&lt;&gt;"",1/(1+$B$5/$B$6)^2*C315*(A315^2+A315),IF(ROW()=$B$4*$B$6+14,SUM($E$13:E314),""))</f>
        <v/>
      </c>
    </row>
    <row r="316" spans="1:5">
      <c r="A316" s="20" t="str">
        <f t="shared" si="12"/>
        <v/>
      </c>
      <c r="B316" s="24" t="str">
        <f t="shared" si="13"/>
        <v/>
      </c>
      <c r="C316" s="22" t="str">
        <f t="shared" si="14"/>
        <v>Total</v>
      </c>
      <c r="D316" s="25" t="str">
        <f>IF(B316&lt;&gt;"",C316*A316,IF(ROW()=$B$4*$B$6+14,SUM($D$13:D315),""))</f>
        <v/>
      </c>
      <c r="E316" s="25" t="str">
        <f>IF(B316&lt;&gt;"",1/(1+$B$5/$B$6)^2*C316*(A316^2+A316),IF(ROW()=$B$4*$B$6+14,SUM($E$13:E315),""))</f>
        <v/>
      </c>
    </row>
    <row r="317" spans="1:5">
      <c r="A317" s="20" t="str">
        <f t="shared" si="12"/>
        <v/>
      </c>
      <c r="B317" s="24" t="str">
        <f t="shared" si="13"/>
        <v/>
      </c>
      <c r="C317" s="22" t="str">
        <f t="shared" si="14"/>
        <v>Total</v>
      </c>
      <c r="D317" s="25" t="str">
        <f>IF(B317&lt;&gt;"",C317*A317,IF(ROW()=$B$4*$B$6+14,SUM($D$13:D316),""))</f>
        <v/>
      </c>
      <c r="E317" s="25" t="str">
        <f>IF(B317&lt;&gt;"",1/(1+$B$5/$B$6)^2*C317*(A317^2+A317),IF(ROW()=$B$4*$B$6+14,SUM($E$13:E316),""))</f>
        <v/>
      </c>
    </row>
    <row r="318" spans="1:5">
      <c r="A318" s="20" t="str">
        <f t="shared" si="12"/>
        <v/>
      </c>
      <c r="B318" s="24" t="str">
        <f t="shared" si="13"/>
        <v/>
      </c>
      <c r="C318" s="22" t="str">
        <f t="shared" si="14"/>
        <v>Total</v>
      </c>
      <c r="D318" s="25" t="str">
        <f>IF(B318&lt;&gt;"",C318*A318,IF(ROW()=$B$4*$B$6+14,SUM($D$13:D317),""))</f>
        <v/>
      </c>
      <c r="E318" s="25" t="str">
        <f>IF(B318&lt;&gt;"",1/(1+$B$5/$B$6)^2*C318*(A318^2+A318),IF(ROW()=$B$4*$B$6+14,SUM($E$13:E317),""))</f>
        <v/>
      </c>
    </row>
    <row r="319" spans="1:5">
      <c r="A319" s="20" t="str">
        <f t="shared" si="12"/>
        <v/>
      </c>
      <c r="B319" s="24" t="str">
        <f t="shared" si="13"/>
        <v/>
      </c>
      <c r="C319" s="22" t="str">
        <f t="shared" si="14"/>
        <v>Total</v>
      </c>
      <c r="D319" s="25" t="str">
        <f>IF(B319&lt;&gt;"",C319*A319,IF(ROW()=$B$4*$B$6+14,SUM($D$13:D318),""))</f>
        <v/>
      </c>
      <c r="E319" s="25" t="str">
        <f>IF(B319&lt;&gt;"",1/(1+$B$5/$B$6)^2*C319*(A319^2+A319),IF(ROW()=$B$4*$B$6+14,SUM($E$13:E318),""))</f>
        <v/>
      </c>
    </row>
    <row r="320" spans="1:5">
      <c r="A320" s="20" t="str">
        <f t="shared" si="12"/>
        <v/>
      </c>
      <c r="B320" s="24" t="str">
        <f t="shared" si="13"/>
        <v/>
      </c>
      <c r="C320" s="22" t="str">
        <f t="shared" si="14"/>
        <v>Total</v>
      </c>
      <c r="D320" s="25" t="str">
        <f>IF(B320&lt;&gt;"",C320*A320,IF(ROW()=$B$4*$B$6+14,SUM($D$13:D319),""))</f>
        <v/>
      </c>
      <c r="E320" s="25" t="str">
        <f>IF(B320&lt;&gt;"",1/(1+$B$5/$B$6)^2*C320*(A320^2+A320),IF(ROW()=$B$4*$B$6+14,SUM($E$13:E319),""))</f>
        <v/>
      </c>
    </row>
    <row r="321" spans="1:5">
      <c r="A321" s="20" t="str">
        <f t="shared" si="12"/>
        <v/>
      </c>
      <c r="B321" s="24" t="str">
        <f t="shared" si="13"/>
        <v/>
      </c>
      <c r="C321" s="22" t="str">
        <f t="shared" si="14"/>
        <v>Total</v>
      </c>
      <c r="D321" s="25" t="str">
        <f>IF(B321&lt;&gt;"",C321*A321,IF(ROW()=$B$4*$B$6+14,SUM($D$13:D320),""))</f>
        <v/>
      </c>
      <c r="E321" s="25" t="str">
        <f>IF(B321&lt;&gt;"",1/(1+$B$5/$B$6)^2*C321*(A321^2+A321),IF(ROW()=$B$4*$B$6+14,SUM($E$13:E320),""))</f>
        <v/>
      </c>
    </row>
    <row r="322" spans="1:5">
      <c r="A322" s="20" t="str">
        <f t="shared" si="12"/>
        <v/>
      </c>
      <c r="B322" s="24" t="str">
        <f t="shared" si="13"/>
        <v/>
      </c>
      <c r="C322" s="22" t="str">
        <f t="shared" si="14"/>
        <v>Total</v>
      </c>
      <c r="D322" s="25" t="str">
        <f>IF(B322&lt;&gt;"",C322*A322,IF(ROW()=$B$4*$B$6+14,SUM($D$13:D321),""))</f>
        <v/>
      </c>
      <c r="E322" s="25" t="str">
        <f>IF(B322&lt;&gt;"",1/(1+$B$5/$B$6)^2*C322*(A322^2+A322),IF(ROW()=$B$4*$B$6+14,SUM($E$13:E321),""))</f>
        <v/>
      </c>
    </row>
    <row r="323" spans="1:5">
      <c r="A323" s="20" t="str">
        <f t="shared" si="12"/>
        <v/>
      </c>
      <c r="B323" s="24" t="str">
        <f t="shared" si="13"/>
        <v/>
      </c>
      <c r="C323" s="22" t="str">
        <f t="shared" si="14"/>
        <v>Total</v>
      </c>
      <c r="D323" s="25" t="str">
        <f>IF(B323&lt;&gt;"",C323*A323,IF(ROW()=$B$4*$B$6+14,SUM($D$13:D322),""))</f>
        <v/>
      </c>
      <c r="E323" s="25" t="str">
        <f>IF(B323&lt;&gt;"",1/(1+$B$5/$B$6)^2*C323*(A323^2+A323),IF(ROW()=$B$4*$B$6+14,SUM($E$13:E322),""))</f>
        <v/>
      </c>
    </row>
    <row r="324" spans="1:5">
      <c r="A324" s="20" t="str">
        <f t="shared" si="12"/>
        <v/>
      </c>
      <c r="B324" s="24" t="str">
        <f t="shared" si="13"/>
        <v/>
      </c>
      <c r="C324" s="22" t="str">
        <f t="shared" si="14"/>
        <v>Total</v>
      </c>
      <c r="D324" s="25" t="str">
        <f>IF(B324&lt;&gt;"",C324*A324,IF(ROW()=$B$4*$B$6+14,SUM($D$13:D323),""))</f>
        <v/>
      </c>
      <c r="E324" s="25" t="str">
        <f>IF(B324&lt;&gt;"",1/(1+$B$5/$B$6)^2*C324*(A324^2+A324),IF(ROW()=$B$4*$B$6+14,SUM($E$13:E323),""))</f>
        <v/>
      </c>
    </row>
    <row r="325" spans="1:5">
      <c r="A325" s="20" t="str">
        <f t="shared" si="12"/>
        <v/>
      </c>
      <c r="B325" s="24" t="str">
        <f t="shared" si="13"/>
        <v/>
      </c>
      <c r="C325" s="22" t="str">
        <f t="shared" si="14"/>
        <v>Total</v>
      </c>
      <c r="D325" s="25" t="str">
        <f>IF(B325&lt;&gt;"",C325*A325,IF(ROW()=$B$4*$B$6+14,SUM($D$13:D324),""))</f>
        <v/>
      </c>
      <c r="E325" s="25" t="str">
        <f>IF(B325&lt;&gt;"",1/(1+$B$5/$B$6)^2*C325*(A325^2+A325),IF(ROW()=$B$4*$B$6+14,SUM($E$13:E324),""))</f>
        <v/>
      </c>
    </row>
    <row r="326" spans="1:5">
      <c r="A326" s="20" t="str">
        <f t="shared" si="12"/>
        <v/>
      </c>
      <c r="B326" s="24" t="str">
        <f t="shared" si="13"/>
        <v/>
      </c>
      <c r="C326" s="22" t="str">
        <f t="shared" si="14"/>
        <v>Total</v>
      </c>
      <c r="D326" s="25" t="str">
        <f>IF(B326&lt;&gt;"",C326*A326,IF(ROW()=$B$4*$B$6+14,SUM($D$13:D325),""))</f>
        <v/>
      </c>
      <c r="E326" s="25" t="str">
        <f>IF(B326&lt;&gt;"",1/(1+$B$5/$B$6)^2*C326*(A326^2+A326),IF(ROW()=$B$4*$B$6+14,SUM($E$13:E325),""))</f>
        <v/>
      </c>
    </row>
    <row r="327" spans="1:5">
      <c r="A327" s="20" t="str">
        <f t="shared" si="12"/>
        <v/>
      </c>
      <c r="B327" s="24" t="str">
        <f t="shared" si="13"/>
        <v/>
      </c>
      <c r="C327" s="22" t="str">
        <f t="shared" si="14"/>
        <v>Total</v>
      </c>
      <c r="D327" s="25" t="str">
        <f>IF(B327&lt;&gt;"",C327*A327,IF(ROW()=$B$4*$B$6+14,SUM($D$13:D326),""))</f>
        <v/>
      </c>
      <c r="E327" s="25" t="str">
        <f>IF(B327&lt;&gt;"",1/(1+$B$5/$B$6)^2*C327*(A327^2+A327),IF(ROW()=$B$4*$B$6+14,SUM($E$13:E326),""))</f>
        <v/>
      </c>
    </row>
    <row r="328" spans="1:5">
      <c r="A328" s="20" t="str">
        <f t="shared" si="12"/>
        <v/>
      </c>
      <c r="B328" s="24" t="str">
        <f t="shared" si="13"/>
        <v/>
      </c>
      <c r="C328" s="22" t="str">
        <f t="shared" si="14"/>
        <v>Total</v>
      </c>
      <c r="D328" s="25" t="str">
        <f>IF(B328&lt;&gt;"",C328*A328,IF(ROW()=$B$4*$B$6+14,SUM($D$13:D327),""))</f>
        <v/>
      </c>
      <c r="E328" s="25" t="str">
        <f>IF(B328&lt;&gt;"",1/(1+$B$5/$B$6)^2*C328*(A328^2+A328),IF(ROW()=$B$4*$B$6+14,SUM($E$13:E327),""))</f>
        <v/>
      </c>
    </row>
    <row r="329" spans="1:5">
      <c r="A329" s="20" t="str">
        <f t="shared" si="12"/>
        <v/>
      </c>
      <c r="B329" s="24" t="str">
        <f t="shared" si="13"/>
        <v/>
      </c>
      <c r="C329" s="22" t="str">
        <f t="shared" si="14"/>
        <v>Total</v>
      </c>
      <c r="D329" s="25" t="str">
        <f>IF(B329&lt;&gt;"",C329*A329,IF(ROW()=$B$4*$B$6+14,SUM($D$13:D328),""))</f>
        <v/>
      </c>
      <c r="E329" s="25" t="str">
        <f>IF(B329&lt;&gt;"",1/(1+$B$5/$B$6)^2*C329*(A329^2+A329),IF(ROW()=$B$4*$B$6+14,SUM($E$13:E328),""))</f>
        <v/>
      </c>
    </row>
    <row r="330" spans="1:5">
      <c r="A330" s="20" t="str">
        <f t="shared" si="12"/>
        <v/>
      </c>
      <c r="B330" s="24" t="str">
        <f t="shared" si="13"/>
        <v/>
      </c>
      <c r="C330" s="22" t="str">
        <f t="shared" si="14"/>
        <v>Total</v>
      </c>
      <c r="D330" s="25" t="str">
        <f>IF(B330&lt;&gt;"",C330*A330,IF(ROW()=$B$4*$B$6+14,SUM($D$13:D329),""))</f>
        <v/>
      </c>
      <c r="E330" s="25" t="str">
        <f>IF(B330&lt;&gt;"",1/(1+$B$5/$B$6)^2*C330*(A330^2+A330),IF(ROW()=$B$4*$B$6+14,SUM($E$13:E329),""))</f>
        <v/>
      </c>
    </row>
    <row r="331" spans="1:5">
      <c r="A331" s="20" t="str">
        <f t="shared" si="12"/>
        <v/>
      </c>
      <c r="B331" s="24" t="str">
        <f t="shared" si="13"/>
        <v/>
      </c>
      <c r="C331" s="22" t="str">
        <f t="shared" si="14"/>
        <v>Total</v>
      </c>
      <c r="D331" s="25" t="str">
        <f>IF(B331&lt;&gt;"",C331*A331,IF(ROW()=$B$4*$B$6+14,SUM($D$13:D330),""))</f>
        <v/>
      </c>
      <c r="E331" s="25" t="str">
        <f>IF(B331&lt;&gt;"",1/(1+$B$5/$B$6)^2*C331*(A331^2+A331),IF(ROW()=$B$4*$B$6+14,SUM($E$13:E330),""))</f>
        <v/>
      </c>
    </row>
    <row r="332" spans="1:5">
      <c r="A332" s="20" t="str">
        <f t="shared" si="12"/>
        <v/>
      </c>
      <c r="B332" s="24" t="str">
        <f t="shared" si="13"/>
        <v/>
      </c>
      <c r="C332" s="22" t="str">
        <f t="shared" si="14"/>
        <v>Total</v>
      </c>
      <c r="D332" s="25" t="str">
        <f>IF(B332&lt;&gt;"",C332*A332,IF(ROW()=$B$4*$B$6+14,SUM($D$13:D331),""))</f>
        <v/>
      </c>
      <c r="E332" s="25" t="str">
        <f>IF(B332&lt;&gt;"",1/(1+$B$5/$B$6)^2*C332*(A332^2+A332),IF(ROW()=$B$4*$B$6+14,SUM($E$13:E331),""))</f>
        <v/>
      </c>
    </row>
    <row r="333" spans="1:5">
      <c r="A333" s="20" t="str">
        <f t="shared" si="12"/>
        <v/>
      </c>
      <c r="B333" s="24" t="str">
        <f t="shared" si="13"/>
        <v/>
      </c>
      <c r="C333" s="22" t="str">
        <f t="shared" si="14"/>
        <v>Total</v>
      </c>
      <c r="D333" s="25" t="str">
        <f>IF(B333&lt;&gt;"",C333*A333,IF(ROW()=$B$4*$B$6+14,SUM($D$13:D332),""))</f>
        <v/>
      </c>
      <c r="E333" s="25" t="str">
        <f>IF(B333&lt;&gt;"",1/(1+$B$5/$B$6)^2*C333*(A333^2+A333),IF(ROW()=$B$4*$B$6+14,SUM($E$13:E332),""))</f>
        <v/>
      </c>
    </row>
    <row r="334" spans="1:5">
      <c r="A334" s="20" t="str">
        <f t="shared" si="12"/>
        <v/>
      </c>
      <c r="B334" s="24" t="str">
        <f t="shared" si="13"/>
        <v/>
      </c>
      <c r="C334" s="22" t="str">
        <f t="shared" si="14"/>
        <v>Total</v>
      </c>
      <c r="D334" s="25" t="str">
        <f>IF(B334&lt;&gt;"",C334*A334,IF(ROW()=$B$4*$B$6+14,SUM($D$13:D333),""))</f>
        <v/>
      </c>
      <c r="E334" s="25" t="str">
        <f>IF(B334&lt;&gt;"",1/(1+$B$5/$B$6)^2*C334*(A334^2+A334),IF(ROW()=$B$4*$B$6+14,SUM($E$13:E333),""))</f>
        <v/>
      </c>
    </row>
    <row r="335" spans="1:5">
      <c r="A335" s="20" t="str">
        <f t="shared" ref="A335:A374" si="15">IF(A334&lt;$B$6*$B$4,A334+1,"")</f>
        <v/>
      </c>
      <c r="B335" s="24" t="str">
        <f t="shared" ref="B335:B374" si="16">IF(A335&lt;$B$6*$B$4,$B$3*$B$2/$B$6,IF(A335=$B$6*$B$4,$B$3*$B$2/$B$6+$B$2,""))</f>
        <v/>
      </c>
      <c r="C335" s="22" t="str">
        <f t="shared" ref="C335:C374" si="17">IF(B335&lt;&gt;"",B335/(1+$B$5/$B$6)^A335,"Total")</f>
        <v>Total</v>
      </c>
      <c r="D335" s="25" t="str">
        <f>IF(B335&lt;&gt;"",C335*A335,IF(ROW()=$B$4*$B$6+14,SUM($D$13:D334),""))</f>
        <v/>
      </c>
      <c r="E335" s="25" t="str">
        <f>IF(B335&lt;&gt;"",1/(1+$B$5/$B$6)^2*C335*(A335^2+A335),IF(ROW()=$B$4*$B$6+14,SUM($E$13:E334),""))</f>
        <v/>
      </c>
    </row>
    <row r="336" spans="1:5">
      <c r="A336" s="20" t="str">
        <f t="shared" si="15"/>
        <v/>
      </c>
      <c r="B336" s="24" t="str">
        <f t="shared" si="16"/>
        <v/>
      </c>
      <c r="C336" s="22" t="str">
        <f t="shared" si="17"/>
        <v>Total</v>
      </c>
      <c r="D336" s="25" t="str">
        <f>IF(B336&lt;&gt;"",C336*A336,IF(ROW()=$B$4*$B$6+14,SUM($D$13:D335),""))</f>
        <v/>
      </c>
      <c r="E336" s="25" t="str">
        <f>IF(B336&lt;&gt;"",1/(1+$B$5/$B$6)^2*C336*(A336^2+A336),IF(ROW()=$B$4*$B$6+14,SUM($E$13:E335),""))</f>
        <v/>
      </c>
    </row>
    <row r="337" spans="1:5">
      <c r="A337" s="20" t="str">
        <f t="shared" si="15"/>
        <v/>
      </c>
      <c r="B337" s="24" t="str">
        <f t="shared" si="16"/>
        <v/>
      </c>
      <c r="C337" s="22" t="str">
        <f t="shared" si="17"/>
        <v>Total</v>
      </c>
      <c r="D337" s="25" t="str">
        <f>IF(B337&lt;&gt;"",C337*A337,IF(ROW()=$B$4*$B$6+14,SUM($D$13:D336),""))</f>
        <v/>
      </c>
      <c r="E337" s="25" t="str">
        <f>IF(B337&lt;&gt;"",1/(1+$B$5/$B$6)^2*C337*(A337^2+A337),IF(ROW()=$B$4*$B$6+14,SUM($E$13:E336),""))</f>
        <v/>
      </c>
    </row>
    <row r="338" spans="1:5">
      <c r="A338" s="20" t="str">
        <f t="shared" si="15"/>
        <v/>
      </c>
      <c r="B338" s="24" t="str">
        <f t="shared" si="16"/>
        <v/>
      </c>
      <c r="C338" s="22" t="str">
        <f t="shared" si="17"/>
        <v>Total</v>
      </c>
      <c r="D338" s="25" t="str">
        <f>IF(B338&lt;&gt;"",C338*A338,IF(ROW()=$B$4*$B$6+14,SUM($D$13:D337),""))</f>
        <v/>
      </c>
      <c r="E338" s="25" t="str">
        <f>IF(B338&lt;&gt;"",1/(1+$B$5/$B$6)^2*C338*(A338^2+A338),IF(ROW()=$B$4*$B$6+14,SUM($E$13:E337),""))</f>
        <v/>
      </c>
    </row>
    <row r="339" spans="1:5">
      <c r="A339" s="20" t="str">
        <f t="shared" si="15"/>
        <v/>
      </c>
      <c r="B339" s="24" t="str">
        <f t="shared" si="16"/>
        <v/>
      </c>
      <c r="C339" s="22" t="str">
        <f t="shared" si="17"/>
        <v>Total</v>
      </c>
      <c r="D339" s="25" t="str">
        <f>IF(B339&lt;&gt;"",C339*A339,IF(ROW()=$B$4*$B$6+14,SUM($D$13:D338),""))</f>
        <v/>
      </c>
      <c r="E339" s="25" t="str">
        <f>IF(B339&lt;&gt;"",1/(1+$B$5/$B$6)^2*C339*(A339^2+A339),IF(ROW()=$B$4*$B$6+14,SUM($E$13:E338),""))</f>
        <v/>
      </c>
    </row>
    <row r="340" spans="1:5">
      <c r="A340" s="20" t="str">
        <f t="shared" si="15"/>
        <v/>
      </c>
      <c r="B340" s="24" t="str">
        <f t="shared" si="16"/>
        <v/>
      </c>
      <c r="C340" s="22" t="str">
        <f t="shared" si="17"/>
        <v>Total</v>
      </c>
      <c r="D340" s="25" t="str">
        <f>IF(B340&lt;&gt;"",C340*A340,IF(ROW()=$B$4*$B$6+14,SUM($D$13:D339),""))</f>
        <v/>
      </c>
      <c r="E340" s="25" t="str">
        <f>IF(B340&lt;&gt;"",1/(1+$B$5/$B$6)^2*C340*(A340^2+A340),IF(ROW()=$B$4*$B$6+14,SUM($E$13:E339),""))</f>
        <v/>
      </c>
    </row>
    <row r="341" spans="1:5">
      <c r="A341" s="20" t="str">
        <f t="shared" si="15"/>
        <v/>
      </c>
      <c r="B341" s="24" t="str">
        <f t="shared" si="16"/>
        <v/>
      </c>
      <c r="C341" s="22" t="str">
        <f t="shared" si="17"/>
        <v>Total</v>
      </c>
      <c r="D341" s="25" t="str">
        <f>IF(B341&lt;&gt;"",C341*A341,IF(ROW()=$B$4*$B$6+14,SUM($D$13:D340),""))</f>
        <v/>
      </c>
      <c r="E341" s="25" t="str">
        <f>IF(B341&lt;&gt;"",1/(1+$B$5/$B$6)^2*C341*(A341^2+A341),IF(ROW()=$B$4*$B$6+14,SUM($E$13:E340),""))</f>
        <v/>
      </c>
    </row>
    <row r="342" spans="1:5">
      <c r="A342" s="20" t="str">
        <f t="shared" si="15"/>
        <v/>
      </c>
      <c r="B342" s="24" t="str">
        <f t="shared" si="16"/>
        <v/>
      </c>
      <c r="C342" s="22" t="str">
        <f t="shared" si="17"/>
        <v>Total</v>
      </c>
      <c r="D342" s="25" t="str">
        <f>IF(B342&lt;&gt;"",C342*A342,IF(ROW()=$B$4*$B$6+14,SUM($D$13:D341),""))</f>
        <v/>
      </c>
      <c r="E342" s="25" t="str">
        <f>IF(B342&lt;&gt;"",1/(1+$B$5/$B$6)^2*C342*(A342^2+A342),IF(ROW()=$B$4*$B$6+14,SUM($E$13:E341),""))</f>
        <v/>
      </c>
    </row>
    <row r="343" spans="1:5">
      <c r="A343" s="20" t="str">
        <f t="shared" si="15"/>
        <v/>
      </c>
      <c r="B343" s="24" t="str">
        <f t="shared" si="16"/>
        <v/>
      </c>
      <c r="C343" s="22" t="str">
        <f t="shared" si="17"/>
        <v>Total</v>
      </c>
      <c r="D343" s="25" t="str">
        <f>IF(B343&lt;&gt;"",C343*A343,IF(ROW()=$B$4*$B$6+14,SUM($D$13:D342),""))</f>
        <v/>
      </c>
      <c r="E343" s="25" t="str">
        <f>IF(B343&lt;&gt;"",1/(1+$B$5/$B$6)^2*C343*(A343^2+A343),IF(ROW()=$B$4*$B$6+14,SUM($E$13:E342),""))</f>
        <v/>
      </c>
    </row>
    <row r="344" spans="1:5">
      <c r="A344" s="20" t="str">
        <f t="shared" si="15"/>
        <v/>
      </c>
      <c r="B344" s="24" t="str">
        <f t="shared" si="16"/>
        <v/>
      </c>
      <c r="C344" s="22" t="str">
        <f t="shared" si="17"/>
        <v>Total</v>
      </c>
      <c r="D344" s="25" t="str">
        <f>IF(B344&lt;&gt;"",C344*A344,IF(ROW()=$B$4*$B$6+14,SUM($D$13:D343),""))</f>
        <v/>
      </c>
      <c r="E344" s="25" t="str">
        <f>IF(B344&lt;&gt;"",1/(1+$B$5/$B$6)^2*C344*(A344^2+A344),IF(ROW()=$B$4*$B$6+14,SUM($E$13:E343),""))</f>
        <v/>
      </c>
    </row>
    <row r="345" spans="1:5">
      <c r="A345" s="20" t="str">
        <f t="shared" si="15"/>
        <v/>
      </c>
      <c r="B345" s="24" t="str">
        <f t="shared" si="16"/>
        <v/>
      </c>
      <c r="C345" s="22" t="str">
        <f t="shared" si="17"/>
        <v>Total</v>
      </c>
      <c r="D345" s="25" t="str">
        <f>IF(B345&lt;&gt;"",C345*A345,IF(ROW()=$B$4*$B$6+14,SUM($D$13:D344),""))</f>
        <v/>
      </c>
      <c r="E345" s="25" t="str">
        <f>IF(B345&lt;&gt;"",1/(1+$B$5/$B$6)^2*C345*(A345^2+A345),IF(ROW()=$B$4*$B$6+14,SUM($E$13:E344),""))</f>
        <v/>
      </c>
    </row>
    <row r="346" spans="1:5">
      <c r="A346" s="20" t="str">
        <f t="shared" si="15"/>
        <v/>
      </c>
      <c r="B346" s="24" t="str">
        <f t="shared" si="16"/>
        <v/>
      </c>
      <c r="C346" s="22" t="str">
        <f t="shared" si="17"/>
        <v>Total</v>
      </c>
      <c r="D346" s="25" t="str">
        <f>IF(B346&lt;&gt;"",C346*A346,IF(ROW()=$B$4*$B$6+14,SUM($D$13:D345),""))</f>
        <v/>
      </c>
      <c r="E346" s="25" t="str">
        <f>IF(B346&lt;&gt;"",1/(1+$B$5/$B$6)^2*C346*(A346^2+A346),IF(ROW()=$B$4*$B$6+14,SUM($E$13:E345),""))</f>
        <v/>
      </c>
    </row>
    <row r="347" spans="1:5">
      <c r="A347" s="20" t="str">
        <f t="shared" si="15"/>
        <v/>
      </c>
      <c r="B347" s="24" t="str">
        <f t="shared" si="16"/>
        <v/>
      </c>
      <c r="C347" s="22" t="str">
        <f t="shared" si="17"/>
        <v>Total</v>
      </c>
      <c r="D347" s="25" t="str">
        <f>IF(B347&lt;&gt;"",C347*A347,IF(ROW()=$B$4*$B$6+14,SUM($D$13:D346),""))</f>
        <v/>
      </c>
      <c r="E347" s="25" t="str">
        <f>IF(B347&lt;&gt;"",1/(1+$B$5/$B$6)^2*C347*(A347^2+A347),IF(ROW()=$B$4*$B$6+14,SUM($E$13:E346),""))</f>
        <v/>
      </c>
    </row>
    <row r="348" spans="1:5">
      <c r="A348" s="20" t="str">
        <f t="shared" si="15"/>
        <v/>
      </c>
      <c r="B348" s="24" t="str">
        <f t="shared" si="16"/>
        <v/>
      </c>
      <c r="C348" s="22" t="str">
        <f t="shared" si="17"/>
        <v>Total</v>
      </c>
      <c r="D348" s="25" t="str">
        <f>IF(B348&lt;&gt;"",C348*A348,IF(ROW()=$B$4*$B$6+14,SUM($D$13:D347),""))</f>
        <v/>
      </c>
      <c r="E348" s="25" t="str">
        <f>IF(B348&lt;&gt;"",1/(1+$B$5/$B$6)^2*C348*(A348^2+A348),IF(ROW()=$B$4*$B$6+14,SUM($E$13:E347),""))</f>
        <v/>
      </c>
    </row>
    <row r="349" spans="1:5">
      <c r="A349" s="20" t="str">
        <f t="shared" si="15"/>
        <v/>
      </c>
      <c r="B349" s="24" t="str">
        <f t="shared" si="16"/>
        <v/>
      </c>
      <c r="C349" s="22" t="str">
        <f t="shared" si="17"/>
        <v>Total</v>
      </c>
      <c r="D349" s="25" t="str">
        <f>IF(B349&lt;&gt;"",C349*A349,IF(ROW()=$B$4*$B$6+14,SUM($D$13:D348),""))</f>
        <v/>
      </c>
      <c r="E349" s="25" t="str">
        <f>IF(B349&lt;&gt;"",1/(1+$B$5/$B$6)^2*C349*(A349^2+A349),IF(ROW()=$B$4*$B$6+14,SUM($E$13:E348),""))</f>
        <v/>
      </c>
    </row>
    <row r="350" spans="1:5">
      <c r="A350" s="20" t="str">
        <f t="shared" si="15"/>
        <v/>
      </c>
      <c r="B350" s="24" t="str">
        <f t="shared" si="16"/>
        <v/>
      </c>
      <c r="C350" s="22" t="str">
        <f t="shared" si="17"/>
        <v>Total</v>
      </c>
      <c r="D350" s="25" t="str">
        <f>IF(B350&lt;&gt;"",C350*A350,IF(ROW()=$B$4*$B$6+14,SUM($D$13:D349),""))</f>
        <v/>
      </c>
      <c r="E350" s="25" t="str">
        <f>IF(B350&lt;&gt;"",1/(1+$B$5/$B$6)^2*C350*(A350^2+A350),IF(ROW()=$B$4*$B$6+14,SUM($E$13:E349),""))</f>
        <v/>
      </c>
    </row>
    <row r="351" spans="1:5">
      <c r="A351" s="20" t="str">
        <f t="shared" si="15"/>
        <v/>
      </c>
      <c r="B351" s="24" t="str">
        <f t="shared" si="16"/>
        <v/>
      </c>
      <c r="C351" s="22" t="str">
        <f t="shared" si="17"/>
        <v>Total</v>
      </c>
      <c r="D351" s="25" t="str">
        <f>IF(B351&lt;&gt;"",C351*A351,IF(ROW()=$B$4*$B$6+14,SUM($D$13:D350),""))</f>
        <v/>
      </c>
      <c r="E351" s="25" t="str">
        <f>IF(B351&lt;&gt;"",1/(1+$B$5/$B$6)^2*C351*(A351^2+A351),IF(ROW()=$B$4*$B$6+14,SUM($E$13:E350),""))</f>
        <v/>
      </c>
    </row>
    <row r="352" spans="1:5">
      <c r="A352" s="20" t="str">
        <f t="shared" si="15"/>
        <v/>
      </c>
      <c r="B352" s="24" t="str">
        <f t="shared" si="16"/>
        <v/>
      </c>
      <c r="C352" s="22" t="str">
        <f t="shared" si="17"/>
        <v>Total</v>
      </c>
      <c r="D352" s="25" t="str">
        <f>IF(B352&lt;&gt;"",C352*A352,IF(ROW()=$B$4*$B$6+14,SUM($D$13:D351),""))</f>
        <v/>
      </c>
      <c r="E352" s="25" t="str">
        <f>IF(B352&lt;&gt;"",1/(1+$B$5/$B$6)^2*C352*(A352^2+A352),IF(ROW()=$B$4*$B$6+14,SUM($E$13:E351),""))</f>
        <v/>
      </c>
    </row>
    <row r="353" spans="1:5">
      <c r="A353" s="20" t="str">
        <f t="shared" si="15"/>
        <v/>
      </c>
      <c r="B353" s="24" t="str">
        <f t="shared" si="16"/>
        <v/>
      </c>
      <c r="C353" s="22" t="str">
        <f t="shared" si="17"/>
        <v>Total</v>
      </c>
      <c r="D353" s="25" t="str">
        <f>IF(B353&lt;&gt;"",C353*A353,IF(ROW()=$B$4*$B$6+14,SUM($D$13:D352),""))</f>
        <v/>
      </c>
      <c r="E353" s="25" t="str">
        <f>IF(B353&lt;&gt;"",1/(1+$B$5/$B$6)^2*C353*(A353^2+A353),IF(ROW()=$B$4*$B$6+14,SUM($E$13:E352),""))</f>
        <v/>
      </c>
    </row>
    <row r="354" spans="1:5">
      <c r="A354" s="20" t="str">
        <f t="shared" si="15"/>
        <v/>
      </c>
      <c r="B354" s="24" t="str">
        <f t="shared" si="16"/>
        <v/>
      </c>
      <c r="C354" s="22" t="str">
        <f t="shared" si="17"/>
        <v>Total</v>
      </c>
      <c r="D354" s="25" t="str">
        <f>IF(B354&lt;&gt;"",C354*A354,IF(ROW()=$B$4*$B$6+14,SUM($D$13:D353),""))</f>
        <v/>
      </c>
      <c r="E354" s="25" t="str">
        <f>IF(B354&lt;&gt;"",1/(1+$B$5/$B$6)^2*C354*(A354^2+A354),IF(ROW()=$B$4*$B$6+14,SUM($E$13:E353),""))</f>
        <v/>
      </c>
    </row>
    <row r="355" spans="1:5">
      <c r="A355" s="20" t="str">
        <f t="shared" si="15"/>
        <v/>
      </c>
      <c r="B355" s="24" t="str">
        <f t="shared" si="16"/>
        <v/>
      </c>
      <c r="C355" s="22" t="str">
        <f t="shared" si="17"/>
        <v>Total</v>
      </c>
      <c r="D355" s="25" t="str">
        <f>IF(B355&lt;&gt;"",C355*A355,IF(ROW()=$B$4*$B$6+14,SUM($D$13:D354),""))</f>
        <v/>
      </c>
      <c r="E355" s="25" t="str">
        <f>IF(B355&lt;&gt;"",1/(1+$B$5/$B$6)^2*C355*(A355^2+A355),IF(ROW()=$B$4*$B$6+14,SUM($E$13:E354),""))</f>
        <v/>
      </c>
    </row>
    <row r="356" spans="1:5">
      <c r="A356" s="20" t="str">
        <f t="shared" si="15"/>
        <v/>
      </c>
      <c r="B356" s="24" t="str">
        <f t="shared" si="16"/>
        <v/>
      </c>
      <c r="C356" s="22" t="str">
        <f t="shared" si="17"/>
        <v>Total</v>
      </c>
      <c r="D356" s="25" t="str">
        <f>IF(B356&lt;&gt;"",C356*A356,IF(ROW()=$B$4*$B$6+14,SUM($D$13:D355),""))</f>
        <v/>
      </c>
      <c r="E356" s="25" t="str">
        <f>IF(B356&lt;&gt;"",1/(1+$B$5/$B$6)^2*C356*(A356^2+A356),IF(ROW()=$B$4*$B$6+14,SUM($E$13:E355),""))</f>
        <v/>
      </c>
    </row>
    <row r="357" spans="1:5">
      <c r="A357" s="20" t="str">
        <f t="shared" si="15"/>
        <v/>
      </c>
      <c r="B357" s="24" t="str">
        <f t="shared" si="16"/>
        <v/>
      </c>
      <c r="C357" s="22" t="str">
        <f t="shared" si="17"/>
        <v>Total</v>
      </c>
      <c r="D357" s="25" t="str">
        <f>IF(B357&lt;&gt;"",C357*A357,IF(ROW()=$B$4*$B$6+14,SUM($D$13:D356),""))</f>
        <v/>
      </c>
      <c r="E357" s="25" t="str">
        <f>IF(B357&lt;&gt;"",1/(1+$B$5/$B$6)^2*C357*(A357^2+A357),IF(ROW()=$B$4*$B$6+14,SUM($E$13:E356),""))</f>
        <v/>
      </c>
    </row>
    <row r="358" spans="1:5">
      <c r="A358" s="20" t="str">
        <f t="shared" si="15"/>
        <v/>
      </c>
      <c r="B358" s="24" t="str">
        <f t="shared" si="16"/>
        <v/>
      </c>
      <c r="C358" s="22" t="str">
        <f t="shared" si="17"/>
        <v>Total</v>
      </c>
      <c r="D358" s="25" t="str">
        <f>IF(B358&lt;&gt;"",C358*A358,IF(ROW()=$B$4*$B$6+14,SUM($D$13:D357),""))</f>
        <v/>
      </c>
      <c r="E358" s="25" t="str">
        <f>IF(B358&lt;&gt;"",1/(1+$B$5/$B$6)^2*C358*(A358^2+A358),IF(ROW()=$B$4*$B$6+14,SUM($E$13:E357),""))</f>
        <v/>
      </c>
    </row>
    <row r="359" spans="1:5">
      <c r="A359" s="20" t="str">
        <f t="shared" si="15"/>
        <v/>
      </c>
      <c r="B359" s="24" t="str">
        <f t="shared" si="16"/>
        <v/>
      </c>
      <c r="C359" s="22" t="str">
        <f t="shared" si="17"/>
        <v>Total</v>
      </c>
      <c r="D359" s="25" t="str">
        <f>IF(B359&lt;&gt;"",C359*A359,IF(ROW()=$B$4*$B$6+14,SUM($D$13:D358),""))</f>
        <v/>
      </c>
      <c r="E359" s="25" t="str">
        <f>IF(B359&lt;&gt;"",1/(1+$B$5/$B$6)^2*C359*(A359^2+A359),IF(ROW()=$B$4*$B$6+14,SUM($E$13:E358),""))</f>
        <v/>
      </c>
    </row>
    <row r="360" spans="1:5">
      <c r="A360" s="20" t="str">
        <f t="shared" si="15"/>
        <v/>
      </c>
      <c r="B360" s="24" t="str">
        <f t="shared" si="16"/>
        <v/>
      </c>
      <c r="C360" s="22" t="str">
        <f t="shared" si="17"/>
        <v>Total</v>
      </c>
      <c r="D360" s="25" t="str">
        <f>IF(B360&lt;&gt;"",C360*A360,IF(ROW()=$B$4*$B$6+14,SUM($D$13:D359),""))</f>
        <v/>
      </c>
      <c r="E360" s="25" t="str">
        <f>IF(B360&lt;&gt;"",1/(1+$B$5/$B$6)^2*C360*(A360^2+A360),IF(ROW()=$B$4*$B$6+14,SUM($E$13:E359),""))</f>
        <v/>
      </c>
    </row>
    <row r="361" spans="1:5">
      <c r="A361" s="20" t="str">
        <f t="shared" si="15"/>
        <v/>
      </c>
      <c r="B361" s="24" t="str">
        <f t="shared" si="16"/>
        <v/>
      </c>
      <c r="C361" s="22" t="str">
        <f t="shared" si="17"/>
        <v>Total</v>
      </c>
      <c r="D361" s="25" t="str">
        <f>IF(B361&lt;&gt;"",C361*A361,IF(ROW()=$B$4*$B$6+14,SUM($D$13:D360),""))</f>
        <v/>
      </c>
      <c r="E361" s="25" t="str">
        <f>IF(B361&lt;&gt;"",1/(1+$B$5/$B$6)^2*C361*(A361^2+A361),IF(ROW()=$B$4*$B$6+14,SUM($E$13:E360),""))</f>
        <v/>
      </c>
    </row>
    <row r="362" spans="1:5">
      <c r="A362" s="20" t="str">
        <f t="shared" si="15"/>
        <v/>
      </c>
      <c r="B362" s="24" t="str">
        <f t="shared" si="16"/>
        <v/>
      </c>
      <c r="C362" s="22" t="str">
        <f t="shared" si="17"/>
        <v>Total</v>
      </c>
      <c r="D362" s="25" t="str">
        <f>IF(B362&lt;&gt;"",C362*A362,IF(ROW()=$B$4*$B$6+14,SUM($D$13:D361),""))</f>
        <v/>
      </c>
      <c r="E362" s="25" t="str">
        <f>IF(B362&lt;&gt;"",1/(1+$B$5/$B$6)^2*C362*(A362^2+A362),IF(ROW()=$B$4*$B$6+14,SUM($E$13:E361),""))</f>
        <v/>
      </c>
    </row>
    <row r="363" spans="1:5">
      <c r="A363" s="20" t="str">
        <f t="shared" si="15"/>
        <v/>
      </c>
      <c r="B363" s="24" t="str">
        <f t="shared" si="16"/>
        <v/>
      </c>
      <c r="C363" s="22" t="str">
        <f t="shared" si="17"/>
        <v>Total</v>
      </c>
      <c r="D363" s="25" t="str">
        <f>IF(B363&lt;&gt;"",C363*A363,IF(ROW()=$B$4*$B$6+14,SUM($D$13:D362),""))</f>
        <v/>
      </c>
      <c r="E363" s="25" t="str">
        <f>IF(B363&lt;&gt;"",1/(1+$B$5/$B$6)^2*C363*(A363^2+A363),IF(ROW()=$B$4*$B$6+14,SUM($E$13:E362),""))</f>
        <v/>
      </c>
    </row>
    <row r="364" spans="1:5">
      <c r="A364" s="20" t="str">
        <f t="shared" si="15"/>
        <v/>
      </c>
      <c r="B364" s="24" t="str">
        <f t="shared" si="16"/>
        <v/>
      </c>
      <c r="C364" s="22" t="str">
        <f t="shared" si="17"/>
        <v>Total</v>
      </c>
      <c r="D364" s="25" t="str">
        <f>IF(B364&lt;&gt;"",C364*A364,IF(ROW()=$B$4*$B$6+14,SUM($D$13:D363),""))</f>
        <v/>
      </c>
      <c r="E364" s="25" t="str">
        <f>IF(B364&lt;&gt;"",1/(1+$B$5/$B$6)^2*C364*(A364^2+A364),IF(ROW()=$B$4*$B$6+14,SUM($E$13:E363),""))</f>
        <v/>
      </c>
    </row>
    <row r="365" spans="1:5">
      <c r="A365" s="20" t="str">
        <f t="shared" si="15"/>
        <v/>
      </c>
      <c r="B365" s="24" t="str">
        <f t="shared" si="16"/>
        <v/>
      </c>
      <c r="C365" s="22" t="str">
        <f t="shared" si="17"/>
        <v>Total</v>
      </c>
      <c r="D365" s="25" t="str">
        <f>IF(B365&lt;&gt;"",C365*A365,IF(ROW()=$B$4*$B$6+14,SUM($D$13:D364),""))</f>
        <v/>
      </c>
      <c r="E365" s="25" t="str">
        <f>IF(B365&lt;&gt;"",1/(1+$B$5/$B$6)^2*C365*(A365^2+A365),IF(ROW()=$B$4*$B$6+14,SUM($E$13:E364),""))</f>
        <v/>
      </c>
    </row>
    <row r="366" spans="1:5">
      <c r="A366" s="20" t="str">
        <f t="shared" si="15"/>
        <v/>
      </c>
      <c r="B366" s="24" t="str">
        <f t="shared" si="16"/>
        <v/>
      </c>
      <c r="C366" s="22" t="str">
        <f t="shared" si="17"/>
        <v>Total</v>
      </c>
      <c r="D366" s="25" t="str">
        <f>IF(B366&lt;&gt;"",C366*A366,IF(ROW()=$B$4*$B$6+14,SUM($D$13:D365),""))</f>
        <v/>
      </c>
      <c r="E366" s="25" t="str">
        <f>IF(B366&lt;&gt;"",1/(1+$B$5/$B$6)^2*C366*(A366^2+A366),IF(ROW()=$B$4*$B$6+14,SUM($E$13:E365),""))</f>
        <v/>
      </c>
    </row>
    <row r="367" spans="1:5">
      <c r="A367" s="20" t="str">
        <f t="shared" si="15"/>
        <v/>
      </c>
      <c r="B367" s="24" t="str">
        <f t="shared" si="16"/>
        <v/>
      </c>
      <c r="C367" s="22" t="str">
        <f t="shared" si="17"/>
        <v>Total</v>
      </c>
      <c r="D367" s="25" t="str">
        <f>IF(B367&lt;&gt;"",C367*A367,IF(ROW()=$B$4*$B$6+14,SUM($D$13:D366),""))</f>
        <v/>
      </c>
      <c r="E367" s="25" t="str">
        <f>IF(B367&lt;&gt;"",1/(1+$B$5/$B$6)^2*C367*(A367^2+A367),IF(ROW()=$B$4*$B$6+14,SUM($E$13:E366),""))</f>
        <v/>
      </c>
    </row>
    <row r="368" spans="1:5">
      <c r="A368" s="20" t="str">
        <f t="shared" si="15"/>
        <v/>
      </c>
      <c r="B368" s="24" t="str">
        <f t="shared" si="16"/>
        <v/>
      </c>
      <c r="C368" s="22" t="str">
        <f t="shared" si="17"/>
        <v>Total</v>
      </c>
      <c r="D368" s="25" t="str">
        <f>IF(B368&lt;&gt;"",C368*A368,IF(ROW()=$B$4*$B$6+14,SUM($D$13:D367),""))</f>
        <v/>
      </c>
      <c r="E368" s="25" t="str">
        <f>IF(B368&lt;&gt;"",1/(1+$B$5/$B$6)^2*C368*(A368^2+A368),IF(ROW()=$B$4*$B$6+14,SUM($E$13:E367),""))</f>
        <v/>
      </c>
    </row>
    <row r="369" spans="1:5">
      <c r="A369" s="20" t="str">
        <f t="shared" si="15"/>
        <v/>
      </c>
      <c r="B369" s="24" t="str">
        <f t="shared" si="16"/>
        <v/>
      </c>
      <c r="C369" s="22" t="str">
        <f t="shared" si="17"/>
        <v>Total</v>
      </c>
      <c r="D369" s="25" t="str">
        <f>IF(B369&lt;&gt;"",C369*A369,IF(ROW()=$B$4*$B$6+14,SUM($D$13:D368),""))</f>
        <v/>
      </c>
      <c r="E369" s="25" t="str">
        <f>IF(B369&lt;&gt;"",1/(1+$B$5/$B$6)^2*C369*(A369^2+A369),IF(ROW()=$B$4*$B$6+14,SUM($E$13:E368),""))</f>
        <v/>
      </c>
    </row>
    <row r="370" spans="1:5">
      <c r="A370" s="20" t="str">
        <f t="shared" si="15"/>
        <v/>
      </c>
      <c r="B370" s="24" t="str">
        <f t="shared" si="16"/>
        <v/>
      </c>
      <c r="C370" s="22" t="str">
        <f t="shared" si="17"/>
        <v>Total</v>
      </c>
      <c r="D370" s="25" t="str">
        <f>IF(B370&lt;&gt;"",C370*A370,IF(ROW()=$B$4*$B$6+14,SUM($D$13:D369),""))</f>
        <v/>
      </c>
      <c r="E370" s="25" t="str">
        <f>IF(B370&lt;&gt;"",1/(1+$B$5/$B$6)^2*C370*(A370^2+A370),IF(ROW()=$B$4*$B$6+14,SUM($E$13:E369),""))</f>
        <v/>
      </c>
    </row>
    <row r="371" spans="1:5">
      <c r="A371" s="20" t="str">
        <f t="shared" si="15"/>
        <v/>
      </c>
      <c r="B371" s="24" t="str">
        <f t="shared" si="16"/>
        <v/>
      </c>
      <c r="C371" s="22" t="str">
        <f t="shared" si="17"/>
        <v>Total</v>
      </c>
      <c r="D371" s="25" t="str">
        <f>IF(B371&lt;&gt;"",C371*A371,IF(ROW()=$B$4*$B$6+14,SUM($D$13:D370),""))</f>
        <v/>
      </c>
      <c r="E371" s="25" t="str">
        <f>IF(B371&lt;&gt;"",1/(1+$B$5/$B$6)^2*C371*(A371^2+A371),IF(ROW()=$B$4*$B$6+14,SUM($E$13:E370),""))</f>
        <v/>
      </c>
    </row>
    <row r="372" spans="1:5">
      <c r="A372" s="20" t="str">
        <f t="shared" si="15"/>
        <v/>
      </c>
      <c r="B372" s="24" t="str">
        <f t="shared" si="16"/>
        <v/>
      </c>
      <c r="C372" s="22" t="str">
        <f t="shared" si="17"/>
        <v>Total</v>
      </c>
      <c r="D372" s="25" t="str">
        <f>IF(B372&lt;&gt;"",C372*A372,IF(ROW()=$B$4*$B$6+14,SUM($D$13:D371),""))</f>
        <v/>
      </c>
      <c r="E372" s="25" t="str">
        <f>IF(B372&lt;&gt;"",1/(1+$B$5/$B$6)^2*C372*(A372^2+A372),IF(ROW()=$B$4*$B$6+14,SUM($E$13:E371),""))</f>
        <v/>
      </c>
    </row>
    <row r="373" spans="1:5">
      <c r="A373" s="20" t="str">
        <f t="shared" si="15"/>
        <v/>
      </c>
      <c r="B373" s="24" t="str">
        <f t="shared" si="16"/>
        <v/>
      </c>
      <c r="C373" s="22" t="str">
        <f t="shared" si="17"/>
        <v>Total</v>
      </c>
      <c r="D373" s="25" t="str">
        <f>IF(B373&lt;&gt;"",C373*A373,IF(ROW()=$B$4*$B$6+14,SUM($D$13:D372),""))</f>
        <v/>
      </c>
      <c r="E373" s="25" t="str">
        <f>IF(B373&lt;&gt;"",1/(1+$B$5/$B$6)^2*C373*(A373^2+A373),IF(ROW()=$B$4*$B$6+14,SUM($E$13:E372),""))</f>
        <v/>
      </c>
    </row>
    <row r="374" spans="1:5">
      <c r="A374" s="20" t="str">
        <f t="shared" si="15"/>
        <v/>
      </c>
      <c r="B374" s="24" t="str">
        <f t="shared" si="16"/>
        <v/>
      </c>
      <c r="C374" s="22" t="str">
        <f t="shared" si="17"/>
        <v>Total</v>
      </c>
      <c r="D374" s="25" t="str">
        <f>IF(B374&lt;&gt;"",C374*A374,IF(ROW()=$B$4*$B$6+14,SUM($D$13:D373),""))</f>
        <v/>
      </c>
      <c r="E374" s="25" t="str">
        <f>IF(B374&lt;&gt;"",1/(1+$B$5/$B$6)^2*C374*(A374^2+A374),IF(ROW()=$B$4*$B$6+14,SUM($E$13:E373),""))</f>
        <v/>
      </c>
    </row>
  </sheetData>
  <sheetProtection sheet="1" objects="1" scenarios="1"/>
  <conditionalFormatting sqref="A13:E374">
    <cfRule type="expression" dxfId="2" priority="3">
      <formula>ROW()=$B$4*$B$6+14</formula>
    </cfRule>
    <cfRule type="expression" dxfId="1" priority="2">
      <formula>ROW()&gt;$B$4*$B$6+14</formula>
    </cfRule>
  </conditionalFormatting>
  <conditionalFormatting sqref="B13:B374">
    <cfRule type="expression" dxfId="0" priority="1">
      <formula>ROW()&lt;=$B$4*$B$6+14</formula>
    </cfRule>
  </conditionalFormatting>
  <dataValidations count="2">
    <dataValidation type="custom" allowBlank="1" showInputMessage="1" showErrorMessage="1" error="The frequency is restricted to 1, 2, 4, or 12 (annual, semiannual, quarterly, or monthly)." sqref="B6">
      <formula1>OR(B6=1,B6=2,B6=4,B6=12)=TRUE</formula1>
    </dataValidation>
    <dataValidation type="whole" allowBlank="1" showErrorMessage="1" error="These calculations only work on a payment date, so this value must be a positive integer between 1 and 20." prompt="The life of the bond must be between 1 and 20 years." sqref="B4">
      <formula1>1</formula1>
      <formula2>30</formula2>
    </dataValidation>
  </dataValidations>
  <pageMargins left="0.75" right="0.75" top="1" bottom="1" header="0.5" footer="0.5"/>
  <pageSetup orientation="portrait" r:id="rId1"/>
  <headerFooter alignWithMargins="0"/>
  <legacyDrawing r:id="rId2"/>
  <oleObjects>
    <oleObject progId="Equation.3" shapeId="1025" r:id="rId3"/>
    <oleObject progId="Equation.3" shapeId="1026" r:id="rId4"/>
    <oleObject progId="Equation.3" shapeId="1027" r:id="rId5"/>
  </oleObjects>
</worksheet>
</file>

<file path=xl/worksheets/sheet3.xml><?xml version="1.0" encoding="utf-8"?>
<worksheet xmlns="http://schemas.openxmlformats.org/spreadsheetml/2006/main" xmlns:r="http://schemas.openxmlformats.org/officeDocument/2006/relationships">
  <sheetPr codeName="Sheet4"/>
  <dimension ref="A1"/>
  <sheetViews>
    <sheetView workbookViewId="0">
      <selection activeCell="D26" sqref="D26"/>
    </sheetView>
  </sheetViews>
  <sheetFormatPr defaultColWidth="8" defaultRowHeight="12.75"/>
  <cols>
    <col min="1" max="16384" width="8" style="1"/>
  </cols>
  <sheetData/>
  <sheetProtection password="DB93" sheet="1" objects="1" scenarios="1"/>
  <phoneticPr fontId="2"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sheetPr codeName="Sheet5"/>
  <dimension ref="A1"/>
  <sheetViews>
    <sheetView workbookViewId="0">
      <selection activeCell="C1" sqref="C1"/>
    </sheetView>
  </sheetViews>
  <sheetFormatPr defaultColWidth="8" defaultRowHeight="12.75"/>
  <cols>
    <col min="1" max="16384" width="8" style="1"/>
  </cols>
  <sheetData/>
  <sheetProtection password="DB93" sheet="1" objects="1" scenarios="1"/>
  <phoneticPr fontId="2"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Description</vt:lpstr>
      <vt:lpstr>Calculator</vt:lpstr>
      <vt:lpstr>Copyright Info</vt:lpstr>
      <vt:lpstr>Bond_Price</vt:lpstr>
      <vt:lpstr>Convexity</vt:lpstr>
      <vt:lpstr>Duration</vt:lpstr>
      <vt:lpstr>Mod_Duration</vt:lpstr>
      <vt:lpstr>Predicted_Change</vt:lpstr>
      <vt:lpstr>Yield_Change</vt:lpstr>
    </vt:vector>
  </TitlesOfParts>
  <Company>www.TVMCalcs.com</Company>
  <LinksUpToDate>false</LinksUpToDate>
  <SharedDoc>false</SharedDoc>
  <HyperlinkBase>http://www.tvmcalcs.com/</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Duration and Convexity Calculator</dc:title>
  <dc:creator>Timothy R. Mayes, Ph.D.</dc:creator>
  <cp:keywords>Duration, Convexity</cp:keywords>
  <dc:description>Copyright © 2009 by Timothy R. Mayes, Ph.D.
http://www.tvmcalcs.com/</dc:description>
  <cp:lastModifiedBy>Timothy R. Mayes, Ph.D.</cp:lastModifiedBy>
  <dcterms:created xsi:type="dcterms:W3CDTF">2007-07-13T22:36:40Z</dcterms:created>
  <dcterms:modified xsi:type="dcterms:W3CDTF">2009-08-11T00:00:32Z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2007 by Timothy R. Mayes, Ph.D.</vt:lpwstr>
  </property>
</Properties>
</file>